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4" activeTab="0"/>
  </bookViews>
  <sheets>
    <sheet name="Obliczanie wagi frontów" sheetId="1" r:id="rId1"/>
    <sheet name="Obliczenia" sheetId="2" r:id="rId2"/>
    <sheet name="Arkusz1" sheetId="3" state="hidden" r:id="rId3"/>
    <sheet name="Arkusz2" sheetId="4" state="hidden" r:id="rId4"/>
  </sheets>
  <definedNames>
    <definedName name="Excel_BuiltIn_Print_Titles" localSheetId="0">'Obliczanie wagi frontów'!$A$1:$IU$5</definedName>
    <definedName name="_xlnm.Print_Area" localSheetId="0">'Obliczanie wagi frontów'!$A$6:$M$15</definedName>
    <definedName name="_xlnm.Print_Area" localSheetId="1">'Obliczenia'!$A$1:$K$70</definedName>
    <definedName name="_xlnm.Print_Titles" localSheetId="0">'Obliczanie wagi frontów'!$1:$5</definedName>
  </definedNames>
  <calcPr fullCalcOnLoad="1"/>
</workbook>
</file>

<file path=xl/sharedStrings.xml><?xml version="1.0" encoding="utf-8"?>
<sst xmlns="http://schemas.openxmlformats.org/spreadsheetml/2006/main" count="226" uniqueCount="62">
  <si>
    <t>Ciężar frontu / Obliczenia dla klap do AVENTOS</t>
  </si>
  <si>
    <t>Schrank-höhe</t>
  </si>
  <si>
    <t>Spanpl.ez. Gew.</t>
  </si>
  <si>
    <t>Szerokość frontu FB</t>
  </si>
  <si>
    <t>Wysokość frontu FH</t>
  </si>
  <si>
    <t>Grubość frontu FS</t>
  </si>
  <si>
    <t>Anzahl Fronten</t>
  </si>
  <si>
    <t>Volumen</t>
  </si>
  <si>
    <t>Ciężar jednego frontu</t>
  </si>
  <si>
    <t>mm</t>
  </si>
  <si>
    <t>kg/m3</t>
  </si>
  <si>
    <t>Stk</t>
  </si>
  <si>
    <t>mm3</t>
  </si>
  <si>
    <t>m3</t>
  </si>
  <si>
    <t>kg</t>
  </si>
  <si>
    <t>Płyta wiórowa</t>
  </si>
  <si>
    <t>MDF</t>
  </si>
  <si>
    <t>LF=</t>
  </si>
  <si>
    <t>Szkło 6mm / Alu</t>
  </si>
  <si>
    <t>Szkło 4mm / Alu</t>
  </si>
  <si>
    <t>Detailberechnungen Rahmen separat und Glasgewicht separat:</t>
  </si>
  <si>
    <t>Glas / Alurahmen</t>
  </si>
  <si>
    <t>Lfm-Gew</t>
  </si>
  <si>
    <t>Breite</t>
  </si>
  <si>
    <t>Fronten- höhe</t>
  </si>
  <si>
    <t>Frontstärke</t>
  </si>
  <si>
    <t>Anzahl</t>
  </si>
  <si>
    <t>Gewicht</t>
  </si>
  <si>
    <t>g/cm</t>
  </si>
  <si>
    <t>lf-mm</t>
  </si>
  <si>
    <t>lf-cm</t>
  </si>
  <si>
    <t>Alu-profil</t>
  </si>
  <si>
    <t>6mm</t>
  </si>
  <si>
    <t>4mm</t>
  </si>
  <si>
    <t>Glasgewicht</t>
  </si>
  <si>
    <t>Gerechn. Spez Gew</t>
  </si>
  <si>
    <t>Spez. Gew</t>
  </si>
  <si>
    <t>Lt. Tabelle</t>
  </si>
  <si>
    <t>A10</t>
  </si>
  <si>
    <t>A30</t>
  </si>
  <si>
    <t>A40</t>
  </si>
  <si>
    <t>A50</t>
  </si>
  <si>
    <t>C20</t>
  </si>
  <si>
    <t>C40</t>
  </si>
  <si>
    <t>?</t>
  </si>
  <si>
    <t>Frontengewichte:</t>
  </si>
  <si>
    <t>Spez. Gew.</t>
  </si>
  <si>
    <t>HUWIL Fold</t>
  </si>
  <si>
    <t>Spanplatte</t>
  </si>
  <si>
    <t>Höhe 600</t>
  </si>
  <si>
    <t>A20</t>
  </si>
  <si>
    <t>Höhe 720</t>
  </si>
  <si>
    <t>B10</t>
  </si>
  <si>
    <t>B20</t>
  </si>
  <si>
    <t>B40</t>
  </si>
  <si>
    <t>Höhe 800</t>
  </si>
  <si>
    <t>C30</t>
  </si>
  <si>
    <t>B30</t>
  </si>
  <si>
    <t>Gesamtgewicht Glasfront mit Alurahmen:</t>
  </si>
  <si>
    <t>Glasstärke</t>
  </si>
  <si>
    <t>B10 knapp</t>
  </si>
  <si>
    <t>C10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</si>
</sst>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"/>
    <numFmt numFmtId="166" formatCode="#,##0.000"/>
    <numFmt numFmtId="167" formatCode="0.0"/>
  </numFmts>
  <fonts count="44">
    <font>
      <sz val="10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5"/>
      <color indexed="10"/>
      <name val="Arial"/>
      <family val="2"/>
    </font>
    <font>
      <b/>
      <u val="single"/>
      <sz val="12"/>
      <name val="Arial"/>
      <family val="2"/>
    </font>
    <font>
      <sz val="10"/>
      <color indexed="9"/>
      <name val="Arial"/>
      <family val="2"/>
    </font>
    <font>
      <b/>
      <u val="single"/>
      <sz val="16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Alignment="1">
      <alignment horizontal="center"/>
      <protection/>
    </xf>
    <xf numFmtId="0" fontId="0" fillId="0" borderId="0" xfId="51" applyAlignment="1">
      <alignment horizontal="center" wrapText="1"/>
      <protection/>
    </xf>
    <xf numFmtId="164" fontId="0" fillId="0" borderId="0" xfId="51" applyNumberFormat="1" applyAlignment="1">
      <alignment horizontal="center"/>
      <protection/>
    </xf>
    <xf numFmtId="165" fontId="0" fillId="0" borderId="0" xfId="51" applyNumberFormat="1" applyAlignment="1">
      <alignment horizontal="center"/>
      <protection/>
    </xf>
    <xf numFmtId="0" fontId="1" fillId="0" borderId="0" xfId="51" applyFont="1">
      <alignment/>
      <protection/>
    </xf>
    <xf numFmtId="0" fontId="0" fillId="0" borderId="10" xfId="51" applyBorder="1">
      <alignment/>
      <protection/>
    </xf>
    <xf numFmtId="0" fontId="2" fillId="0" borderId="11" xfId="51" applyFont="1" applyBorder="1" applyAlignment="1">
      <alignment horizontal="center" wrapText="1"/>
      <protection/>
    </xf>
    <xf numFmtId="0" fontId="2" fillId="0" borderId="12" xfId="51" applyFont="1" applyBorder="1" applyAlignment="1">
      <alignment horizontal="center" wrapText="1"/>
      <protection/>
    </xf>
    <xf numFmtId="0" fontId="2" fillId="0" borderId="10" xfId="51" applyFont="1" applyBorder="1" applyAlignment="1">
      <alignment horizontal="center" wrapText="1"/>
      <protection/>
    </xf>
    <xf numFmtId="0" fontId="2" fillId="0" borderId="10" xfId="51" applyFont="1" applyBorder="1" applyAlignment="1">
      <alignment horizontal="center"/>
      <protection/>
    </xf>
    <xf numFmtId="165" fontId="2" fillId="0" borderId="10" xfId="51" applyNumberFormat="1" applyFont="1" applyBorder="1" applyAlignment="1">
      <alignment horizontal="center" wrapText="1"/>
      <protection/>
    </xf>
    <xf numFmtId="0" fontId="0" fillId="0" borderId="0" xfId="51" applyBorder="1" applyAlignment="1">
      <alignment horizontal="center"/>
      <protection/>
    </xf>
    <xf numFmtId="0" fontId="0" fillId="0" borderId="13" xfId="51" applyBorder="1">
      <alignment/>
      <protection/>
    </xf>
    <xf numFmtId="0" fontId="2" fillId="0" borderId="14" xfId="51" applyFont="1" applyBorder="1" applyAlignment="1">
      <alignment horizontal="center"/>
      <protection/>
    </xf>
    <xf numFmtId="0" fontId="2" fillId="0" borderId="15" xfId="51" applyFont="1" applyBorder="1" applyAlignment="1">
      <alignment horizontal="center"/>
      <protection/>
    </xf>
    <xf numFmtId="0" fontId="2" fillId="0" borderId="13" xfId="51" applyFont="1" applyBorder="1" applyAlignment="1">
      <alignment horizontal="center"/>
      <protection/>
    </xf>
    <xf numFmtId="0" fontId="2" fillId="0" borderId="13" xfId="51" applyFont="1" applyBorder="1" applyAlignment="1">
      <alignment horizontal="center" wrapText="1"/>
      <protection/>
    </xf>
    <xf numFmtId="164" fontId="2" fillId="0" borderId="15" xfId="51" applyNumberFormat="1" applyFont="1" applyBorder="1" applyAlignment="1">
      <alignment horizontal="center"/>
      <protection/>
    </xf>
    <xf numFmtId="0" fontId="2" fillId="0" borderId="16" xfId="51" applyFont="1" applyBorder="1" applyAlignment="1">
      <alignment horizontal="center"/>
      <protection/>
    </xf>
    <xf numFmtId="0" fontId="2" fillId="0" borderId="17" xfId="51" applyFont="1" applyBorder="1" applyAlignment="1">
      <alignment horizontal="center" vertical="center"/>
      <protection/>
    </xf>
    <xf numFmtId="0" fontId="0" fillId="0" borderId="18" xfId="51" applyBorder="1" applyAlignment="1">
      <alignment vertical="center"/>
      <protection/>
    </xf>
    <xf numFmtId="0" fontId="2" fillId="0" borderId="19" xfId="51" applyFont="1" applyBorder="1" applyAlignment="1">
      <alignment horizontal="center" vertical="center"/>
      <protection/>
    </xf>
    <xf numFmtId="0" fontId="2" fillId="0" borderId="19" xfId="51" applyFont="1" applyBorder="1" applyAlignment="1">
      <alignment horizontal="center" vertical="center" wrapText="1"/>
      <protection/>
    </xf>
    <xf numFmtId="0" fontId="0" fillId="0" borderId="19" xfId="51" applyBorder="1" applyAlignment="1">
      <alignment horizontal="center" vertical="center"/>
      <protection/>
    </xf>
    <xf numFmtId="3" fontId="0" fillId="0" borderId="18" xfId="51" applyNumberFormat="1" applyBorder="1" applyAlignment="1">
      <alignment horizontal="center" vertical="center"/>
      <protection/>
    </xf>
    <xf numFmtId="164" fontId="0" fillId="0" borderId="20" xfId="51" applyNumberFormat="1" applyBorder="1" applyAlignment="1">
      <alignment horizontal="center" vertical="center"/>
      <protection/>
    </xf>
    <xf numFmtId="166" fontId="3" fillId="0" borderId="21" xfId="51" applyNumberFormat="1" applyFont="1" applyBorder="1" applyAlignment="1">
      <alignment horizontal="center" vertical="center"/>
      <protection/>
    </xf>
    <xf numFmtId="0" fontId="2" fillId="0" borderId="22" xfId="51" applyFont="1" applyBorder="1" applyAlignment="1">
      <alignment horizontal="center" vertical="center"/>
      <protection/>
    </xf>
    <xf numFmtId="0" fontId="2" fillId="0" borderId="18" xfId="51" applyFont="1" applyBorder="1" applyAlignment="1">
      <alignment horizontal="center" vertical="center"/>
      <protection/>
    </xf>
    <xf numFmtId="0" fontId="2" fillId="0" borderId="18" xfId="51" applyFont="1" applyBorder="1" applyAlignment="1">
      <alignment horizontal="center" vertical="center" wrapText="1"/>
      <protection/>
    </xf>
    <xf numFmtId="0" fontId="0" fillId="0" borderId="18" xfId="51" applyBorder="1" applyAlignment="1">
      <alignment horizontal="center" vertical="center"/>
      <protection/>
    </xf>
    <xf numFmtId="164" fontId="0" fillId="0" borderId="18" xfId="51" applyNumberFormat="1" applyBorder="1" applyAlignment="1">
      <alignment horizontal="center" vertical="center"/>
      <protection/>
    </xf>
    <xf numFmtId="166" fontId="0" fillId="0" borderId="23" xfId="51" applyNumberFormat="1" applyBorder="1" applyAlignment="1">
      <alignment horizontal="center" vertical="center"/>
      <protection/>
    </xf>
    <xf numFmtId="0" fontId="4" fillId="33" borderId="0" xfId="51" applyFont="1" applyFill="1">
      <alignment/>
      <protection/>
    </xf>
    <xf numFmtId="0" fontId="2" fillId="0" borderId="24" xfId="51" applyFont="1" applyBorder="1" applyAlignment="1">
      <alignment horizontal="center" vertical="center"/>
      <protection/>
    </xf>
    <xf numFmtId="0" fontId="0" fillId="0" borderId="25" xfId="51" applyBorder="1" applyAlignment="1">
      <alignment vertical="center"/>
      <protection/>
    </xf>
    <xf numFmtId="0" fontId="2" fillId="0" borderId="25" xfId="51" applyFont="1" applyBorder="1" applyAlignment="1">
      <alignment horizontal="center" vertical="center"/>
      <protection/>
    </xf>
    <xf numFmtId="0" fontId="2" fillId="0" borderId="25" xfId="51" applyFont="1" applyBorder="1" applyAlignment="1">
      <alignment horizontal="center" vertical="center" wrapText="1"/>
      <protection/>
    </xf>
    <xf numFmtId="0" fontId="0" fillId="0" borderId="25" xfId="51" applyBorder="1" applyAlignment="1">
      <alignment horizontal="center" vertical="center"/>
      <protection/>
    </xf>
    <xf numFmtId="164" fontId="0" fillId="0" borderId="26" xfId="51" applyNumberFormat="1" applyBorder="1" applyAlignment="1">
      <alignment horizontal="center" vertical="center"/>
      <protection/>
    </xf>
    <xf numFmtId="0" fontId="0" fillId="0" borderId="0" xfId="51" applyFill="1" applyBorder="1">
      <alignment/>
      <protection/>
    </xf>
    <xf numFmtId="0" fontId="0" fillId="0" borderId="0" xfId="51" applyFill="1" applyBorder="1" applyAlignment="1">
      <alignment horizontal="center"/>
      <protection/>
    </xf>
    <xf numFmtId="0" fontId="0" fillId="0" borderId="0" xfId="51" applyFill="1" applyBorder="1" applyAlignment="1">
      <alignment horizontal="center" wrapText="1"/>
      <protection/>
    </xf>
    <xf numFmtId="164" fontId="0" fillId="0" borderId="0" xfId="51" applyNumberFormat="1" applyFill="1" applyBorder="1" applyAlignment="1">
      <alignment horizontal="center"/>
      <protection/>
    </xf>
    <xf numFmtId="165" fontId="0" fillId="0" borderId="0" xfId="51" applyNumberFormat="1" applyFill="1" applyBorder="1" applyAlignment="1">
      <alignment horizontal="center"/>
      <protection/>
    </xf>
    <xf numFmtId="0" fontId="2" fillId="0" borderId="0" xfId="51" applyFont="1" applyFill="1" applyBorder="1" applyAlignment="1">
      <alignment horizontal="left"/>
      <protection/>
    </xf>
    <xf numFmtId="0" fontId="5" fillId="0" borderId="0" xfId="51" applyFont="1">
      <alignment/>
      <protection/>
    </xf>
    <xf numFmtId="0" fontId="2" fillId="0" borderId="0" xfId="51" applyFont="1" applyBorder="1" applyAlignment="1">
      <alignment horizontal="center"/>
      <protection/>
    </xf>
    <xf numFmtId="0" fontId="2" fillId="0" borderId="0" xfId="51" applyFont="1" applyBorder="1" applyAlignment="1">
      <alignment horizontal="center" wrapText="1"/>
      <protection/>
    </xf>
    <xf numFmtId="164" fontId="2" fillId="0" borderId="0" xfId="51" applyNumberFormat="1" applyFont="1" applyBorder="1" applyAlignment="1">
      <alignment horizontal="center"/>
      <protection/>
    </xf>
    <xf numFmtId="165" fontId="2" fillId="0" borderId="0" xfId="51" applyNumberFormat="1" applyFont="1" applyBorder="1" applyAlignment="1">
      <alignment horizontal="center"/>
      <protection/>
    </xf>
    <xf numFmtId="0" fontId="2" fillId="0" borderId="27" xfId="51" applyFont="1" applyBorder="1" applyAlignment="1">
      <alignment horizontal="center"/>
      <protection/>
    </xf>
    <xf numFmtId="0" fontId="2" fillId="0" borderId="27" xfId="51" applyFont="1" applyBorder="1" applyAlignment="1">
      <alignment horizontal="center" wrapText="1"/>
      <protection/>
    </xf>
    <xf numFmtId="164" fontId="2" fillId="0" borderId="27" xfId="51" applyNumberFormat="1" applyFont="1" applyBorder="1" applyAlignment="1">
      <alignment horizontal="center"/>
      <protection/>
    </xf>
    <xf numFmtId="165" fontId="2" fillId="0" borderId="27" xfId="51" applyNumberFormat="1" applyFont="1" applyBorder="1" applyAlignment="1">
      <alignment horizontal="center"/>
      <protection/>
    </xf>
    <xf numFmtId="2" fontId="0" fillId="0" borderId="0" xfId="51" applyNumberFormat="1">
      <alignment/>
      <protection/>
    </xf>
    <xf numFmtId="0" fontId="0" fillId="34" borderId="0" xfId="51" applyFill="1" applyAlignment="1">
      <alignment horizontal="center"/>
      <protection/>
    </xf>
    <xf numFmtId="0" fontId="0" fillId="34" borderId="0" xfId="51" applyFill="1" applyAlignment="1">
      <alignment horizontal="center" wrapText="1"/>
      <protection/>
    </xf>
    <xf numFmtId="3" fontId="0" fillId="34" borderId="0" xfId="51" applyNumberFormat="1" applyFill="1" applyAlignment="1">
      <alignment horizontal="center"/>
      <protection/>
    </xf>
    <xf numFmtId="4" fontId="0" fillId="34" borderId="0" xfId="51" applyNumberFormat="1" applyFill="1" applyAlignment="1">
      <alignment horizontal="center"/>
      <protection/>
    </xf>
    <xf numFmtId="3" fontId="0" fillId="0" borderId="0" xfId="51" applyNumberFormat="1" applyAlignment="1">
      <alignment horizontal="center"/>
      <protection/>
    </xf>
    <xf numFmtId="4" fontId="0" fillId="0" borderId="0" xfId="51" applyNumberFormat="1" applyAlignment="1">
      <alignment horizontal="center"/>
      <protection/>
    </xf>
    <xf numFmtId="167" fontId="0" fillId="0" borderId="0" xfId="51" applyNumberFormat="1">
      <alignment/>
      <protection/>
    </xf>
    <xf numFmtId="164" fontId="0" fillId="34" borderId="0" xfId="51" applyNumberFormat="1" applyFill="1" applyAlignment="1">
      <alignment horizontal="center"/>
      <protection/>
    </xf>
    <xf numFmtId="165" fontId="0" fillId="34" borderId="0" xfId="51" applyNumberFormat="1" applyFill="1" applyAlignment="1">
      <alignment horizontal="center"/>
      <protection/>
    </xf>
    <xf numFmtId="0" fontId="6" fillId="35" borderId="0" xfId="51" applyFont="1" applyFill="1" applyBorder="1">
      <alignment/>
      <protection/>
    </xf>
    <xf numFmtId="0" fontId="6" fillId="35" borderId="0" xfId="51" applyFont="1" applyFill="1" applyBorder="1" applyAlignment="1">
      <alignment horizontal="center" wrapText="1"/>
      <protection/>
    </xf>
    <xf numFmtId="164" fontId="6" fillId="35" borderId="0" xfId="51" applyNumberFormat="1" applyFont="1" applyFill="1" applyBorder="1">
      <alignment/>
      <protection/>
    </xf>
    <xf numFmtId="165" fontId="6" fillId="35" borderId="0" xfId="51" applyNumberFormat="1" applyFont="1" applyFill="1" applyBorder="1">
      <alignment/>
      <protection/>
    </xf>
    <xf numFmtId="0" fontId="6" fillId="35" borderId="0" xfId="51" applyFont="1" applyFill="1" applyBorder="1" applyAlignment="1">
      <alignment horizontal="center"/>
      <protection/>
    </xf>
    <xf numFmtId="0" fontId="7" fillId="35" borderId="0" xfId="51" applyFont="1" applyFill="1" applyBorder="1">
      <alignment/>
      <protection/>
    </xf>
    <xf numFmtId="0" fontId="8" fillId="35" borderId="0" xfId="51" applyFont="1" applyFill="1" applyBorder="1" applyAlignment="1">
      <alignment horizontal="center"/>
      <protection/>
    </xf>
    <xf numFmtId="0" fontId="8" fillId="35" borderId="0" xfId="51" applyFont="1" applyFill="1" applyBorder="1" applyAlignment="1">
      <alignment horizontal="center" wrapText="1"/>
      <protection/>
    </xf>
    <xf numFmtId="164" fontId="8" fillId="35" borderId="0" xfId="51" applyNumberFormat="1" applyFont="1" applyFill="1" applyBorder="1" applyAlignment="1">
      <alignment horizontal="center"/>
      <protection/>
    </xf>
    <xf numFmtId="165" fontId="8" fillId="35" borderId="0" xfId="51" applyNumberFormat="1" applyFont="1" applyFill="1" applyBorder="1" applyAlignment="1">
      <alignment horizontal="center"/>
      <protection/>
    </xf>
    <xf numFmtId="3" fontId="6" fillId="35" borderId="0" xfId="51" applyNumberFormat="1" applyFont="1" applyFill="1" applyBorder="1">
      <alignment/>
      <protection/>
    </xf>
    <xf numFmtId="0" fontId="9" fillId="35" borderId="0" xfId="51" applyFont="1" applyFill="1" applyBorder="1">
      <alignment/>
      <protection/>
    </xf>
    <xf numFmtId="2" fontId="6" fillId="35" borderId="0" xfId="51" applyNumberFormat="1" applyFont="1" applyFill="1" applyBorder="1">
      <alignment/>
      <protection/>
    </xf>
    <xf numFmtId="4" fontId="6" fillId="35" borderId="0" xfId="51" applyNumberFormat="1" applyFont="1" applyFill="1" applyBorder="1">
      <alignment/>
      <protection/>
    </xf>
    <xf numFmtId="167" fontId="6" fillId="35" borderId="0" xfId="51" applyNumberFormat="1" applyFont="1" applyFill="1" applyBorder="1">
      <alignment/>
      <protection/>
    </xf>
    <xf numFmtId="164" fontId="2" fillId="0" borderId="28" xfId="51" applyNumberFormat="1" applyFont="1" applyBorder="1" applyAlignment="1">
      <alignment horizontal="center"/>
      <protection/>
    </xf>
    <xf numFmtId="164" fontId="2" fillId="0" borderId="0" xfId="51" applyNumberFormat="1" applyFont="1" applyBorder="1" applyAlignment="1">
      <alignment horizontal="center"/>
      <protection/>
    </xf>
    <xf numFmtId="164" fontId="8" fillId="35" borderId="0" xfId="51" applyNumberFormat="1" applyFont="1" applyFill="1" applyBorder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Szybkie liczenie wagi frontów Aventos" xfId="51"/>
    <cellStyle name="Obliczenia" xfId="52"/>
    <cellStyle name="Percent" xfId="53"/>
    <cellStyle name="Standard_HF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1">
      <selection activeCell="M15" sqref="M15"/>
    </sheetView>
  </sheetViews>
  <sheetFormatPr defaultColWidth="11.57421875" defaultRowHeight="12.75"/>
  <cols>
    <col min="1" max="1" width="16.00390625" style="1" customWidth="1"/>
    <col min="2" max="3" width="0" style="1" hidden="1" customWidth="1"/>
    <col min="4" max="4" width="11.7109375" style="2" customWidth="1"/>
    <col min="5" max="5" width="11.421875" style="3" customWidth="1"/>
    <col min="6" max="6" width="11.140625" style="2" customWidth="1"/>
    <col min="7" max="8" width="0" style="2" hidden="1" customWidth="1"/>
    <col min="9" max="9" width="0" style="4" hidden="1" customWidth="1"/>
    <col min="10" max="10" width="17.140625" style="5" customWidth="1"/>
    <col min="11" max="11" width="11.421875" style="2" customWidth="1"/>
    <col min="12" max="12" width="7.28125" style="1" customWidth="1"/>
    <col min="13" max="13" width="15.421875" style="1" customWidth="1"/>
    <col min="14" max="255" width="11.421875" style="1" customWidth="1"/>
  </cols>
  <sheetData>
    <row r="1" ht="20.25">
      <c r="A1" s="6" t="s">
        <v>0</v>
      </c>
    </row>
    <row r="4" spans="1:11" ht="25.5">
      <c r="A4" s="7"/>
      <c r="B4" s="8" t="s">
        <v>1</v>
      </c>
      <c r="C4" s="9" t="s">
        <v>2</v>
      </c>
      <c r="D4" s="10" t="s">
        <v>3</v>
      </c>
      <c r="E4" s="10" t="s">
        <v>4</v>
      </c>
      <c r="F4" s="10" t="s">
        <v>5</v>
      </c>
      <c r="G4" s="11" t="s">
        <v>6</v>
      </c>
      <c r="H4" s="82" t="s">
        <v>7</v>
      </c>
      <c r="I4" s="82"/>
      <c r="J4" s="12" t="s">
        <v>8</v>
      </c>
      <c r="K4" s="13"/>
    </row>
    <row r="5" spans="1:11" ht="12.75">
      <c r="A5" s="14"/>
      <c r="B5" s="15" t="s">
        <v>9</v>
      </c>
      <c r="C5" s="16" t="s">
        <v>10</v>
      </c>
      <c r="D5" s="17" t="s">
        <v>9</v>
      </c>
      <c r="E5" s="18" t="s">
        <v>9</v>
      </c>
      <c r="F5" s="17" t="s">
        <v>9</v>
      </c>
      <c r="G5" s="17" t="s">
        <v>11</v>
      </c>
      <c r="H5" s="15" t="s">
        <v>12</v>
      </c>
      <c r="I5" s="19" t="s">
        <v>13</v>
      </c>
      <c r="J5" s="20" t="s">
        <v>14</v>
      </c>
      <c r="K5" s="13"/>
    </row>
    <row r="6" spans="1:12" ht="25.5" customHeight="1">
      <c r="A6" s="21" t="s">
        <v>15</v>
      </c>
      <c r="B6" s="22"/>
      <c r="C6" s="22">
        <v>680</v>
      </c>
      <c r="D6" s="23">
        <v>400</v>
      </c>
      <c r="E6" s="24">
        <v>400</v>
      </c>
      <c r="F6" s="25">
        <v>18</v>
      </c>
      <c r="G6" s="25">
        <v>1</v>
      </c>
      <c r="H6" s="26">
        <f>D6*E6*F6*G6</f>
        <v>2880000</v>
      </c>
      <c r="I6" s="27">
        <f>H6/1000000000</f>
        <v>0.00288</v>
      </c>
      <c r="J6" s="28">
        <f>I6*$C$6</f>
        <v>1.9584000000000001</v>
      </c>
      <c r="K6" s="35" t="s">
        <v>17</v>
      </c>
      <c r="L6" s="35">
        <f>J6*E6</f>
        <v>783.36</v>
      </c>
    </row>
    <row r="7" spans="1:12" ht="19.5">
      <c r="A7" s="29"/>
      <c r="B7" s="22"/>
      <c r="C7" s="22"/>
      <c r="D7" s="30"/>
      <c r="E7" s="31"/>
      <c r="F7" s="32"/>
      <c r="G7" s="32"/>
      <c r="H7" s="26"/>
      <c r="I7" s="33"/>
      <c r="J7" s="34"/>
      <c r="K7" s="35"/>
      <c r="L7" s="35"/>
    </row>
    <row r="8" spans="1:12" ht="25.5" customHeight="1">
      <c r="A8" s="29" t="s">
        <v>16</v>
      </c>
      <c r="B8" s="22"/>
      <c r="C8" s="22">
        <v>760</v>
      </c>
      <c r="D8" s="30">
        <f>D6</f>
        <v>400</v>
      </c>
      <c r="E8" s="31">
        <f>E6</f>
        <v>400</v>
      </c>
      <c r="F8" s="32">
        <f>+F6</f>
        <v>18</v>
      </c>
      <c r="G8" s="32">
        <v>1</v>
      </c>
      <c r="H8" s="26">
        <f>D8*E8*F8*G8</f>
        <v>2880000</v>
      </c>
      <c r="I8" s="27">
        <f>H8/1000000000</f>
        <v>0.00288</v>
      </c>
      <c r="J8" s="28">
        <f>I8*$C$8</f>
        <v>2.1888</v>
      </c>
      <c r="K8" s="35" t="s">
        <v>17</v>
      </c>
      <c r="L8" s="35">
        <f aca="true" t="shared" si="0" ref="L7:L12">J8*E8</f>
        <v>875.52</v>
      </c>
    </row>
    <row r="9" spans="1:12" ht="19.5">
      <c r="A9" s="29"/>
      <c r="B9" s="22"/>
      <c r="C9" s="22"/>
      <c r="D9" s="30"/>
      <c r="E9" s="31"/>
      <c r="F9" s="32"/>
      <c r="G9" s="32"/>
      <c r="H9" s="26"/>
      <c r="I9" s="33"/>
      <c r="J9" s="34"/>
      <c r="K9" s="35"/>
      <c r="L9" s="35"/>
    </row>
    <row r="10" spans="1:12" ht="25.5" customHeight="1">
      <c r="A10" s="29" t="s">
        <v>18</v>
      </c>
      <c r="B10" s="22"/>
      <c r="C10" s="22"/>
      <c r="D10" s="30">
        <f>D6</f>
        <v>400</v>
      </c>
      <c r="E10" s="31">
        <f>E6</f>
        <v>400</v>
      </c>
      <c r="F10" s="32">
        <v>6</v>
      </c>
      <c r="G10" s="32">
        <v>1</v>
      </c>
      <c r="H10" s="32"/>
      <c r="I10" s="27"/>
      <c r="J10" s="28">
        <f>J23+J52</f>
        <v>2.67340350877193</v>
      </c>
      <c r="K10" s="35" t="s">
        <v>17</v>
      </c>
      <c r="L10" s="35">
        <f t="shared" si="0"/>
        <v>1069.361403508772</v>
      </c>
    </row>
    <row r="11" spans="1:12" ht="19.5">
      <c r="A11" s="29"/>
      <c r="B11" s="22"/>
      <c r="C11" s="22"/>
      <c r="D11" s="30"/>
      <c r="E11" s="31"/>
      <c r="F11" s="32"/>
      <c r="G11" s="32"/>
      <c r="H11" s="32"/>
      <c r="I11" s="33"/>
      <c r="J11" s="34"/>
      <c r="K11" s="35"/>
      <c r="L11" s="35"/>
    </row>
    <row r="12" spans="1:12" ht="25.5" customHeight="1">
      <c r="A12" s="36" t="s">
        <v>19</v>
      </c>
      <c r="B12" s="37"/>
      <c r="C12" s="37"/>
      <c r="D12" s="38">
        <f>D6</f>
        <v>400</v>
      </c>
      <c r="E12" s="39">
        <f>E6</f>
        <v>400</v>
      </c>
      <c r="F12" s="40">
        <v>4</v>
      </c>
      <c r="G12" s="40">
        <v>1</v>
      </c>
      <c r="H12" s="40"/>
      <c r="I12" s="41"/>
      <c r="J12" s="28">
        <f>J24+J77</f>
        <v>1.96940350877193</v>
      </c>
      <c r="K12" s="35" t="s">
        <v>17</v>
      </c>
      <c r="L12" s="35">
        <f t="shared" si="0"/>
        <v>787.761403508772</v>
      </c>
    </row>
    <row r="13" spans="4:11" s="42" customFormat="1" ht="12.75">
      <c r="D13" s="43"/>
      <c r="E13" s="44"/>
      <c r="F13" s="43"/>
      <c r="G13" s="43"/>
      <c r="H13" s="43"/>
      <c r="I13" s="45"/>
      <c r="J13" s="46"/>
      <c r="K13" s="43"/>
    </row>
    <row r="14" spans="1:9" s="42" customFormat="1" ht="25.5" customHeight="1">
      <c r="A14" s="47"/>
      <c r="H14" s="43"/>
      <c r="I14" s="45"/>
    </row>
    <row r="15" spans="1:9" s="42" customFormat="1" ht="25.5" customHeight="1">
      <c r="A15" s="47"/>
      <c r="H15" s="43"/>
      <c r="I15" s="45"/>
    </row>
    <row r="16" ht="25.5" customHeight="1">
      <c r="A16" s="47"/>
    </row>
    <row r="17" ht="25.5" customHeight="1">
      <c r="A17" s="47"/>
    </row>
    <row r="18" ht="15.75" hidden="1">
      <c r="B18" s="48" t="s">
        <v>20</v>
      </c>
    </row>
    <row r="19" ht="12.75" hidden="1"/>
    <row r="20" ht="20.25" hidden="1">
      <c r="B20" s="6" t="s">
        <v>21</v>
      </c>
    </row>
    <row r="21" spans="3:10" ht="25.5" hidden="1">
      <c r="C21" s="49" t="s">
        <v>22</v>
      </c>
      <c r="D21" s="49" t="s">
        <v>23</v>
      </c>
      <c r="E21" s="50" t="s">
        <v>24</v>
      </c>
      <c r="F21" s="49" t="s">
        <v>25</v>
      </c>
      <c r="G21" s="49" t="s">
        <v>26</v>
      </c>
      <c r="H21" s="83" t="s">
        <v>7</v>
      </c>
      <c r="I21" s="83"/>
      <c r="J21" s="52" t="s">
        <v>27</v>
      </c>
    </row>
    <row r="22" spans="3:10" ht="12.75" hidden="1">
      <c r="C22" s="53" t="s">
        <v>28</v>
      </c>
      <c r="D22" s="53" t="s">
        <v>9</v>
      </c>
      <c r="E22" s="54" t="s">
        <v>9</v>
      </c>
      <c r="F22" s="53" t="s">
        <v>9</v>
      </c>
      <c r="G22" s="53" t="s">
        <v>11</v>
      </c>
      <c r="H22" s="53" t="s">
        <v>29</v>
      </c>
      <c r="I22" s="55" t="s">
        <v>30</v>
      </c>
      <c r="J22" s="56" t="s">
        <v>14</v>
      </c>
    </row>
    <row r="23" spans="2:11" ht="12.75" hidden="1">
      <c r="B23" s="1" t="s">
        <v>31</v>
      </c>
      <c r="C23" s="57">
        <f>200/57</f>
        <v>3.508771929824561</v>
      </c>
      <c r="D23" s="58">
        <f>D10</f>
        <v>400</v>
      </c>
      <c r="E23" s="59">
        <f>E10</f>
        <v>400</v>
      </c>
      <c r="F23" s="58">
        <v>19</v>
      </c>
      <c r="G23" s="58">
        <f>G10</f>
        <v>1</v>
      </c>
      <c r="H23" s="58">
        <f>(D23*2+E23*2)*G23</f>
        <v>1600</v>
      </c>
      <c r="I23" s="60">
        <f>H23/10</f>
        <v>160</v>
      </c>
      <c r="J23" s="61">
        <f>I23*$C$23/1000</f>
        <v>0.5614035087719298</v>
      </c>
      <c r="K23" s="2" t="s">
        <v>32</v>
      </c>
    </row>
    <row r="24" spans="3:11" ht="12.75" hidden="1">
      <c r="C24" s="49"/>
      <c r="D24" s="58">
        <f>D12</f>
        <v>400</v>
      </c>
      <c r="E24" s="59">
        <f>E12</f>
        <v>400</v>
      </c>
      <c r="F24" s="58">
        <v>19</v>
      </c>
      <c r="G24" s="58">
        <f>G12</f>
        <v>1</v>
      </c>
      <c r="H24" s="58">
        <f>(D24*2+E24*2)*G24</f>
        <v>1600</v>
      </c>
      <c r="I24" s="60">
        <f>H24/10</f>
        <v>160</v>
      </c>
      <c r="J24" s="61">
        <f>I24*$C$23/1000</f>
        <v>0.5614035087719298</v>
      </c>
      <c r="K24" s="2" t="s">
        <v>33</v>
      </c>
    </row>
    <row r="25" spans="3:10" ht="12.75" hidden="1">
      <c r="C25" s="49"/>
      <c r="D25" s="2">
        <v>1200</v>
      </c>
      <c r="E25" s="3">
        <v>240</v>
      </c>
      <c r="F25" s="2">
        <v>19</v>
      </c>
      <c r="G25" s="2">
        <v>2</v>
      </c>
      <c r="H25" s="2">
        <f>(D25*2+E25*2)*G25</f>
        <v>5760</v>
      </c>
      <c r="I25" s="62">
        <f>H25/10</f>
        <v>576</v>
      </c>
      <c r="J25" s="63">
        <f>I25*$C$23/1000</f>
        <v>2.0210526315789474</v>
      </c>
    </row>
    <row r="26" spans="3:10" ht="12.75" hidden="1">
      <c r="C26" s="49"/>
      <c r="D26" s="2">
        <v>1800</v>
      </c>
      <c r="E26" s="3">
        <v>240</v>
      </c>
      <c r="F26" s="2">
        <v>19</v>
      </c>
      <c r="G26" s="2">
        <v>2</v>
      </c>
      <c r="H26" s="2">
        <f>(D26*2+E26*2)*G26</f>
        <v>8160</v>
      </c>
      <c r="I26" s="62">
        <f>H26/10</f>
        <v>816</v>
      </c>
      <c r="J26" s="63">
        <f>I26*$C$23/1000</f>
        <v>2.863157894736842</v>
      </c>
    </row>
    <row r="27" spans="3:10" ht="12.75" hidden="1">
      <c r="C27" s="49"/>
      <c r="I27" s="62"/>
      <c r="J27" s="63"/>
    </row>
    <row r="28" spans="4:10" ht="12.75" hidden="1">
      <c r="D28" s="2">
        <v>600</v>
      </c>
      <c r="E28" s="3">
        <v>300</v>
      </c>
      <c r="F28" s="2">
        <v>19</v>
      </c>
      <c r="G28" s="2">
        <v>2</v>
      </c>
      <c r="H28" s="2">
        <f>(D28*2+E28*2)*G28</f>
        <v>3600</v>
      </c>
      <c r="I28" s="62">
        <f>H28/10</f>
        <v>360</v>
      </c>
      <c r="J28" s="63">
        <f>I28*$C$23/1000</f>
        <v>1.263157894736842</v>
      </c>
    </row>
    <row r="29" spans="4:10" ht="12.75" hidden="1">
      <c r="D29" s="2">
        <v>900</v>
      </c>
      <c r="E29" s="3">
        <v>300</v>
      </c>
      <c r="F29" s="2">
        <v>19</v>
      </c>
      <c r="G29" s="2">
        <v>2</v>
      </c>
      <c r="H29" s="2">
        <f>(D29*2+E29*2)*G29</f>
        <v>4800</v>
      </c>
      <c r="I29" s="62">
        <f>H29/10</f>
        <v>480</v>
      </c>
      <c r="J29" s="63">
        <f>I29*$C$23/1000</f>
        <v>1.6842105263157894</v>
      </c>
    </row>
    <row r="30" spans="4:10" ht="12.75" hidden="1">
      <c r="D30" s="2">
        <v>1200</v>
      </c>
      <c r="E30" s="3">
        <v>300</v>
      </c>
      <c r="F30" s="2">
        <v>19</v>
      </c>
      <c r="G30" s="2">
        <v>2</v>
      </c>
      <c r="H30" s="2">
        <f>(D30*2+E30*2)*G30</f>
        <v>6000</v>
      </c>
      <c r="I30" s="62">
        <f>H30/10</f>
        <v>600</v>
      </c>
      <c r="J30" s="63">
        <f>I30*$C$23/1000</f>
        <v>2.1052631578947367</v>
      </c>
    </row>
    <row r="31" spans="4:10" ht="12.75" hidden="1">
      <c r="D31" s="2">
        <v>1800</v>
      </c>
      <c r="E31" s="3">
        <v>300</v>
      </c>
      <c r="F31" s="2">
        <v>19</v>
      </c>
      <c r="G31" s="2">
        <v>2</v>
      </c>
      <c r="H31" s="2">
        <f>(D31*2+E31*2)*G31</f>
        <v>8400</v>
      </c>
      <c r="I31" s="62">
        <f>H31/10</f>
        <v>840</v>
      </c>
      <c r="J31" s="63">
        <f>I31*$C$23/1000</f>
        <v>2.9473684210526314</v>
      </c>
    </row>
    <row r="32" spans="9:10" ht="12.75" hidden="1">
      <c r="I32" s="62"/>
      <c r="J32" s="63"/>
    </row>
    <row r="33" spans="3:10" ht="12.75" hidden="1">
      <c r="C33" s="57"/>
      <c r="D33" s="2">
        <v>600</v>
      </c>
      <c r="E33" s="3">
        <v>360</v>
      </c>
      <c r="F33" s="2">
        <v>19</v>
      </c>
      <c r="G33" s="2">
        <v>2</v>
      </c>
      <c r="H33" s="2">
        <f>(D33*2+E33*2)*G33</f>
        <v>3840</v>
      </c>
      <c r="I33" s="62">
        <f>H33/10</f>
        <v>384</v>
      </c>
      <c r="J33" s="63">
        <f>I33*$C$23/1000</f>
        <v>1.3473684210526315</v>
      </c>
    </row>
    <row r="34" spans="4:10" ht="12.75" hidden="1">
      <c r="D34" s="2">
        <v>900</v>
      </c>
      <c r="E34" s="3">
        <v>360</v>
      </c>
      <c r="F34" s="2">
        <v>19</v>
      </c>
      <c r="G34" s="2">
        <v>2</v>
      </c>
      <c r="H34" s="2">
        <f>(D34*2+E34*2)*G34</f>
        <v>5040</v>
      </c>
      <c r="I34" s="62">
        <f>H34/10</f>
        <v>504</v>
      </c>
      <c r="J34" s="63">
        <f>I34*$C$23/1000</f>
        <v>1.768421052631579</v>
      </c>
    </row>
    <row r="35" spans="4:10" ht="12.75" hidden="1">
      <c r="D35" s="2">
        <v>1200</v>
      </c>
      <c r="E35" s="3">
        <v>360</v>
      </c>
      <c r="F35" s="2">
        <v>19</v>
      </c>
      <c r="G35" s="2">
        <v>2</v>
      </c>
      <c r="H35" s="2">
        <f>(D35*2+E35*2)*G35</f>
        <v>6240</v>
      </c>
      <c r="I35" s="62">
        <f>H35/10</f>
        <v>624</v>
      </c>
      <c r="J35" s="63">
        <f>I35*$C$23/1000</f>
        <v>2.1894736842105265</v>
      </c>
    </row>
    <row r="36" spans="4:10" ht="12.75" hidden="1">
      <c r="D36" s="2">
        <v>1800</v>
      </c>
      <c r="E36" s="3">
        <v>360</v>
      </c>
      <c r="F36" s="2">
        <v>19</v>
      </c>
      <c r="G36" s="2">
        <v>2</v>
      </c>
      <c r="H36" s="2">
        <f>(D36*2+E36*2)*G36</f>
        <v>8640</v>
      </c>
      <c r="I36" s="62">
        <f>H36/10</f>
        <v>864</v>
      </c>
      <c r="J36" s="63">
        <f>I36*$C$23/1000</f>
        <v>3.0315789473684207</v>
      </c>
    </row>
    <row r="37" spans="9:10" ht="12.75" hidden="1">
      <c r="I37" s="62"/>
      <c r="J37" s="63"/>
    </row>
    <row r="38" spans="3:10" ht="12.75" hidden="1">
      <c r="C38" s="57"/>
      <c r="D38" s="2">
        <v>600</v>
      </c>
      <c r="E38" s="3">
        <v>400</v>
      </c>
      <c r="F38" s="2">
        <v>19</v>
      </c>
      <c r="G38" s="2">
        <v>2</v>
      </c>
      <c r="H38" s="2">
        <f>(D38*2+E38*2)*G38</f>
        <v>4000</v>
      </c>
      <c r="I38" s="62">
        <f>H38/10</f>
        <v>400</v>
      </c>
      <c r="J38" s="63">
        <f>I38*$C$23/1000</f>
        <v>1.4035087719298245</v>
      </c>
    </row>
    <row r="39" spans="4:10" ht="12.75" hidden="1">
      <c r="D39" s="2">
        <v>900</v>
      </c>
      <c r="E39" s="3">
        <v>400</v>
      </c>
      <c r="F39" s="2">
        <v>19</v>
      </c>
      <c r="G39" s="2">
        <v>2</v>
      </c>
      <c r="H39" s="2">
        <f>(D39*2+E39*2)*G39</f>
        <v>5200</v>
      </c>
      <c r="I39" s="62">
        <f>H39/10</f>
        <v>520</v>
      </c>
      <c r="J39" s="63">
        <f>I39*$C$23/1000</f>
        <v>1.8245614035087718</v>
      </c>
    </row>
    <row r="40" spans="4:10" ht="12.75" hidden="1">
      <c r="D40" s="2">
        <v>1200</v>
      </c>
      <c r="E40" s="3">
        <v>400</v>
      </c>
      <c r="F40" s="2">
        <v>19</v>
      </c>
      <c r="G40" s="2">
        <v>2</v>
      </c>
      <c r="H40" s="2">
        <f>(D40*2+E40*2)*G40</f>
        <v>6400</v>
      </c>
      <c r="I40" s="62">
        <f>H40/10</f>
        <v>640</v>
      </c>
      <c r="J40" s="63">
        <f>I40*$C$23/1000</f>
        <v>2.245614035087719</v>
      </c>
    </row>
    <row r="41" spans="4:10" ht="12.75" hidden="1">
      <c r="D41" s="2">
        <v>1800</v>
      </c>
      <c r="E41" s="3">
        <v>400</v>
      </c>
      <c r="F41" s="2">
        <v>19</v>
      </c>
      <c r="G41" s="2">
        <v>2</v>
      </c>
      <c r="H41" s="2">
        <f>(D41*2+E41*2)*G41</f>
        <v>8800</v>
      </c>
      <c r="I41" s="62">
        <f>H41/10</f>
        <v>880</v>
      </c>
      <c r="J41" s="63">
        <f>I41*$C$23/1000</f>
        <v>3.087719298245614</v>
      </c>
    </row>
    <row r="42" spans="9:10" ht="12.75" hidden="1">
      <c r="I42" s="62"/>
      <c r="J42" s="63"/>
    </row>
    <row r="43" spans="4:10" ht="12.75" hidden="1">
      <c r="D43" s="2">
        <v>600</v>
      </c>
      <c r="E43" s="3">
        <v>450</v>
      </c>
      <c r="F43" s="2">
        <v>19</v>
      </c>
      <c r="G43" s="2">
        <v>2</v>
      </c>
      <c r="H43" s="2">
        <f>(D43*2+E43*2)*G43</f>
        <v>4200</v>
      </c>
      <c r="I43" s="62">
        <f>H43/10</f>
        <v>420</v>
      </c>
      <c r="J43" s="63">
        <f>I43*$C$23/1000</f>
        <v>1.4736842105263157</v>
      </c>
    </row>
    <row r="44" spans="4:10" ht="12.75" hidden="1">
      <c r="D44" s="2">
        <v>900</v>
      </c>
      <c r="E44" s="3">
        <v>450</v>
      </c>
      <c r="F44" s="2">
        <v>19</v>
      </c>
      <c r="G44" s="2">
        <v>2</v>
      </c>
      <c r="H44" s="2">
        <f>(D44*2+E44*2)*G44</f>
        <v>5400</v>
      </c>
      <c r="I44" s="62">
        <f>H44/10</f>
        <v>540</v>
      </c>
      <c r="J44" s="63">
        <f>I44*$C$23/1000</f>
        <v>1.894736842105263</v>
      </c>
    </row>
    <row r="45" spans="4:10" ht="12.75" hidden="1">
      <c r="D45" s="2">
        <v>1200</v>
      </c>
      <c r="E45" s="3">
        <v>450</v>
      </c>
      <c r="F45" s="2">
        <v>19</v>
      </c>
      <c r="G45" s="2">
        <v>2</v>
      </c>
      <c r="H45" s="2">
        <f>(D45*2+E45*2)*G45</f>
        <v>6600</v>
      </c>
      <c r="I45" s="62">
        <f>H45/10</f>
        <v>660</v>
      </c>
      <c r="J45" s="63">
        <f>I45*$C$23/1000</f>
        <v>2.3157894736842106</v>
      </c>
    </row>
    <row r="46" spans="4:10" ht="12.75" hidden="1">
      <c r="D46" s="2">
        <v>1800</v>
      </c>
      <c r="E46" s="3">
        <v>450</v>
      </c>
      <c r="F46" s="2">
        <v>19</v>
      </c>
      <c r="G46" s="2">
        <v>2</v>
      </c>
      <c r="H46" s="2">
        <f>(D46*2+E46*2)*G46</f>
        <v>9000</v>
      </c>
      <c r="I46" s="62">
        <f>H46/10</f>
        <v>900</v>
      </c>
      <c r="J46" s="63">
        <f>I46*$C$23/1000</f>
        <v>3.157894736842105</v>
      </c>
    </row>
    <row r="47" spans="9:10" ht="12.75" hidden="1">
      <c r="I47" s="62"/>
      <c r="J47" s="63"/>
    </row>
    <row r="48" spans="9:10" ht="12.75" hidden="1">
      <c r="I48" s="62"/>
      <c r="J48" s="63"/>
    </row>
    <row r="49" ht="12.75" hidden="1"/>
    <row r="50" spans="3:10" ht="25.5" hidden="1">
      <c r="C50" s="49" t="s">
        <v>2</v>
      </c>
      <c r="D50" s="49" t="s">
        <v>23</v>
      </c>
      <c r="E50" s="50" t="s">
        <v>24</v>
      </c>
      <c r="F50" s="49" t="s">
        <v>25</v>
      </c>
      <c r="G50" s="49" t="s">
        <v>26</v>
      </c>
      <c r="H50" s="83" t="s">
        <v>7</v>
      </c>
      <c r="I50" s="83"/>
      <c r="J50" s="52" t="s">
        <v>27</v>
      </c>
    </row>
    <row r="51" spans="3:13" ht="12.75" hidden="1">
      <c r="C51" s="53" t="s">
        <v>10</v>
      </c>
      <c r="D51" s="53" t="s">
        <v>9</v>
      </c>
      <c r="E51" s="54" t="s">
        <v>9</v>
      </c>
      <c r="F51" s="53" t="s">
        <v>9</v>
      </c>
      <c r="G51" s="53" t="s">
        <v>11</v>
      </c>
      <c r="H51" s="53" t="s">
        <v>12</v>
      </c>
      <c r="I51" s="55" t="s">
        <v>13</v>
      </c>
      <c r="J51" s="56" t="s">
        <v>14</v>
      </c>
      <c r="L51" s="1" t="s">
        <v>13</v>
      </c>
      <c r="M51" s="1" t="s">
        <v>14</v>
      </c>
    </row>
    <row r="52" spans="2:10" ht="12.75" hidden="1">
      <c r="B52" s="1" t="s">
        <v>34</v>
      </c>
      <c r="C52" s="64">
        <f>$M$55</f>
        <v>2200</v>
      </c>
      <c r="D52" s="58">
        <f>D10</f>
        <v>400</v>
      </c>
      <c r="E52" s="59">
        <f>E10</f>
        <v>400</v>
      </c>
      <c r="F52" s="58">
        <f>F10</f>
        <v>6</v>
      </c>
      <c r="G52" s="58">
        <f>G10</f>
        <v>1</v>
      </c>
      <c r="H52" s="60">
        <f>D52*E52*F52*G52</f>
        <v>960000</v>
      </c>
      <c r="I52" s="65">
        <f>H52/1000000000</f>
        <v>0.00096</v>
      </c>
      <c r="J52" s="66">
        <f>I52*$C$52</f>
        <v>2.112</v>
      </c>
    </row>
    <row r="53" spans="2:13" ht="12.75" hidden="1">
      <c r="B53" s="1" t="s">
        <v>32</v>
      </c>
      <c r="D53" s="2">
        <v>900</v>
      </c>
      <c r="E53" s="3">
        <v>240</v>
      </c>
      <c r="F53" s="2">
        <v>6</v>
      </c>
      <c r="G53" s="2">
        <v>2</v>
      </c>
      <c r="H53" s="62">
        <f>D53*E53*F53*G53</f>
        <v>2592000</v>
      </c>
      <c r="I53" s="4">
        <f>H53/1000000000</f>
        <v>0.002592</v>
      </c>
      <c r="J53" s="5">
        <f>I53*$C$52</f>
        <v>5.7024</v>
      </c>
      <c r="L53" s="1">
        <f>0.56*0.27*0.006</f>
        <v>0.0009072000000000002</v>
      </c>
      <c r="M53" s="1">
        <v>1.82</v>
      </c>
    </row>
    <row r="54" spans="3:14" ht="12.75" hidden="1">
      <c r="C54" s="49"/>
      <c r="D54" s="2">
        <v>1200</v>
      </c>
      <c r="E54" s="3">
        <v>240</v>
      </c>
      <c r="F54" s="2">
        <v>6</v>
      </c>
      <c r="G54" s="2">
        <v>2</v>
      </c>
      <c r="H54" s="62">
        <f>D54*E54*F54*G54</f>
        <v>3456000</v>
      </c>
      <c r="I54" s="4">
        <f>H54/1000000000</f>
        <v>0.003456</v>
      </c>
      <c r="J54" s="5">
        <f>I54*$C$52</f>
        <v>7.603199999999999</v>
      </c>
      <c r="L54" s="1" t="s">
        <v>35</v>
      </c>
      <c r="N54" s="64">
        <f>M53/L53</f>
        <v>2006.1728395061725</v>
      </c>
    </row>
    <row r="55" spans="3:14" ht="12.75" hidden="1">
      <c r="C55" s="49"/>
      <c r="D55" s="2">
        <v>1800</v>
      </c>
      <c r="E55" s="3">
        <v>240</v>
      </c>
      <c r="F55" s="2">
        <v>6</v>
      </c>
      <c r="G55" s="2">
        <v>2</v>
      </c>
      <c r="H55" s="62">
        <f>D55*E55*F55*G55</f>
        <v>5184000</v>
      </c>
      <c r="I55" s="4">
        <f>H55/1000000000</f>
        <v>0.005184</v>
      </c>
      <c r="J55" s="5">
        <f>I55*$C$52</f>
        <v>11.4048</v>
      </c>
      <c r="L55" s="1" t="s">
        <v>36</v>
      </c>
      <c r="M55" s="1">
        <v>2200</v>
      </c>
      <c r="N55" s="1" t="s">
        <v>10</v>
      </c>
    </row>
    <row r="56" spans="3:12" ht="12.75" hidden="1">
      <c r="C56" s="49"/>
      <c r="D56" s="49"/>
      <c r="E56" s="50"/>
      <c r="F56" s="49"/>
      <c r="G56" s="49"/>
      <c r="H56" s="49"/>
      <c r="I56" s="51"/>
      <c r="J56" s="52"/>
      <c r="L56" s="1" t="s">
        <v>37</v>
      </c>
    </row>
    <row r="57" spans="4:11" ht="12.75" hidden="1">
      <c r="D57" s="2">
        <v>600</v>
      </c>
      <c r="E57" s="3">
        <v>300</v>
      </c>
      <c r="F57" s="2">
        <v>6</v>
      </c>
      <c r="G57" s="2">
        <v>2</v>
      </c>
      <c r="H57" s="62">
        <f>D57*E57*F57*G57</f>
        <v>2160000</v>
      </c>
      <c r="I57" s="4">
        <f>H57/1000000000</f>
        <v>0.00216</v>
      </c>
      <c r="J57" s="5">
        <f>I57*$C$52</f>
        <v>4.752</v>
      </c>
      <c r="K57" s="2" t="s">
        <v>38</v>
      </c>
    </row>
    <row r="58" spans="4:11" ht="12.75" hidden="1">
      <c r="D58" s="2">
        <v>900</v>
      </c>
      <c r="E58" s="3">
        <v>300</v>
      </c>
      <c r="F58" s="2">
        <v>6</v>
      </c>
      <c r="G58" s="2">
        <v>2</v>
      </c>
      <c r="H58" s="62">
        <f>D58*E58*F58*G58</f>
        <v>3240000</v>
      </c>
      <c r="I58" s="4">
        <f>H58/1000000000</f>
        <v>0.00324</v>
      </c>
      <c r="J58" s="5">
        <f>I58*$C$52</f>
        <v>7.127999999999999</v>
      </c>
      <c r="K58" s="2" t="s">
        <v>39</v>
      </c>
    </row>
    <row r="59" spans="4:11" ht="12.75" hidden="1">
      <c r="D59" s="2">
        <v>1200</v>
      </c>
      <c r="E59" s="3">
        <v>300</v>
      </c>
      <c r="F59" s="2">
        <v>6</v>
      </c>
      <c r="G59" s="2">
        <v>2</v>
      </c>
      <c r="H59" s="62">
        <f>D59*E59*F59*G59</f>
        <v>4320000</v>
      </c>
      <c r="I59" s="4">
        <f>H59/1000000000</f>
        <v>0.00432</v>
      </c>
      <c r="J59" s="5">
        <f>I59*$C$52</f>
        <v>9.504</v>
      </c>
      <c r="K59" s="2" t="s">
        <v>40</v>
      </c>
    </row>
    <row r="60" spans="4:11" ht="12.75" hidden="1">
      <c r="D60" s="2">
        <v>1800</v>
      </c>
      <c r="E60" s="3">
        <v>300</v>
      </c>
      <c r="F60" s="2">
        <v>6</v>
      </c>
      <c r="G60" s="2">
        <v>2</v>
      </c>
      <c r="H60" s="62">
        <f>D60*E60*F60*G60</f>
        <v>6480000</v>
      </c>
      <c r="I60" s="4">
        <f>H60/1000000000</f>
        <v>0.00648</v>
      </c>
      <c r="J60" s="5">
        <f>I60*$C$52</f>
        <v>14.255999999999998</v>
      </c>
      <c r="K60" s="2" t="s">
        <v>41</v>
      </c>
    </row>
    <row r="61" ht="12.75" hidden="1"/>
    <row r="62" spans="4:10" ht="12.75" hidden="1">
      <c r="D62" s="2">
        <v>600</v>
      </c>
      <c r="E62" s="3">
        <v>360</v>
      </c>
      <c r="F62" s="2">
        <v>6</v>
      </c>
      <c r="G62" s="2">
        <v>2</v>
      </c>
      <c r="H62" s="62">
        <f>D62*E62*F62*G62</f>
        <v>2592000</v>
      </c>
      <c r="I62" s="4">
        <f>H62/1000000000</f>
        <v>0.002592</v>
      </c>
      <c r="J62" s="5">
        <f>I62*$C$52</f>
        <v>5.7024</v>
      </c>
    </row>
    <row r="63" spans="4:10" ht="12.75" hidden="1">
      <c r="D63" s="2">
        <v>900</v>
      </c>
      <c r="E63" s="3">
        <v>360</v>
      </c>
      <c r="F63" s="2">
        <v>6</v>
      </c>
      <c r="G63" s="2">
        <v>2</v>
      </c>
      <c r="H63" s="62">
        <f>D63*E63*F63*G63</f>
        <v>3888000</v>
      </c>
      <c r="I63" s="4">
        <f>H63/1000000000</f>
        <v>0.003888</v>
      </c>
      <c r="J63" s="5">
        <f>I63*$C$52</f>
        <v>8.5536</v>
      </c>
    </row>
    <row r="64" spans="4:10" ht="12.75" hidden="1">
      <c r="D64" s="2">
        <v>1200</v>
      </c>
      <c r="E64" s="3">
        <v>360</v>
      </c>
      <c r="F64" s="2">
        <v>6</v>
      </c>
      <c r="G64" s="2">
        <v>2</v>
      </c>
      <c r="H64" s="62">
        <f>D64*E64*F64*G64</f>
        <v>5184000</v>
      </c>
      <c r="I64" s="4">
        <f>H64/1000000000</f>
        <v>0.005184</v>
      </c>
      <c r="J64" s="5">
        <f>I64*$C$52</f>
        <v>11.4048</v>
      </c>
    </row>
    <row r="65" spans="4:10" ht="12.75" hidden="1">
      <c r="D65" s="2">
        <v>1800</v>
      </c>
      <c r="E65" s="3">
        <v>360</v>
      </c>
      <c r="F65" s="2">
        <v>6</v>
      </c>
      <c r="G65" s="2">
        <v>2</v>
      </c>
      <c r="H65" s="62">
        <f>D65*E65*F65*G65</f>
        <v>7776000</v>
      </c>
      <c r="I65" s="4">
        <f>H65/1000000000</f>
        <v>0.007776</v>
      </c>
      <c r="J65" s="5">
        <f>I65*$C$52</f>
        <v>17.1072</v>
      </c>
    </row>
    <row r="66" ht="12.75" hidden="1"/>
    <row r="67" spans="4:11" ht="12.75" hidden="1">
      <c r="D67" s="2">
        <v>600</v>
      </c>
      <c r="E67" s="3">
        <v>400</v>
      </c>
      <c r="F67" s="2">
        <v>6</v>
      </c>
      <c r="G67" s="2">
        <v>2</v>
      </c>
      <c r="H67" s="62">
        <f>D67*E67*F67*G67</f>
        <v>2880000</v>
      </c>
      <c r="I67" s="4">
        <f>H67/1000000000</f>
        <v>0.00288</v>
      </c>
      <c r="J67" s="5">
        <f>I67*$C$52</f>
        <v>6.336</v>
      </c>
      <c r="K67" s="2" t="s">
        <v>42</v>
      </c>
    </row>
    <row r="68" spans="4:11" ht="12.75" hidden="1">
      <c r="D68" s="2">
        <v>900</v>
      </c>
      <c r="E68" s="3">
        <v>400</v>
      </c>
      <c r="F68" s="2">
        <v>6</v>
      </c>
      <c r="G68" s="2">
        <v>2</v>
      </c>
      <c r="H68" s="62">
        <f>D68*E68*F68*G68</f>
        <v>4320000</v>
      </c>
      <c r="I68" s="4">
        <f>H68/1000000000</f>
        <v>0.00432</v>
      </c>
      <c r="J68" s="5">
        <f>I68*$C$52</f>
        <v>9.504</v>
      </c>
      <c r="K68" s="2" t="s">
        <v>43</v>
      </c>
    </row>
    <row r="69" spans="4:11" ht="12.75" hidden="1">
      <c r="D69" s="2">
        <v>1200</v>
      </c>
      <c r="E69" s="3">
        <v>400</v>
      </c>
      <c r="F69" s="2">
        <v>6</v>
      </c>
      <c r="G69" s="2">
        <v>2</v>
      </c>
      <c r="H69" s="62">
        <f>D69*E69*F69*G69</f>
        <v>5760000</v>
      </c>
      <c r="I69" s="4">
        <f>H69/1000000000</f>
        <v>0.00576</v>
      </c>
      <c r="J69" s="5">
        <f>I69*$C$52</f>
        <v>12.672</v>
      </c>
      <c r="K69" s="2" t="s">
        <v>44</v>
      </c>
    </row>
    <row r="70" spans="4:11" ht="12.75" hidden="1">
      <c r="D70" s="2">
        <v>1800</v>
      </c>
      <c r="E70" s="3">
        <v>400</v>
      </c>
      <c r="F70" s="2">
        <v>6</v>
      </c>
      <c r="G70" s="2">
        <v>2</v>
      </c>
      <c r="H70" s="62">
        <f>D70*E70*F70*G70</f>
        <v>8640000</v>
      </c>
      <c r="I70" s="4">
        <f>H70/1000000000</f>
        <v>0.00864</v>
      </c>
      <c r="J70" s="5">
        <f>I70*$C$52</f>
        <v>19.008</v>
      </c>
      <c r="K70" s="2" t="s">
        <v>44</v>
      </c>
    </row>
    <row r="71" ht="12.75" hidden="1"/>
    <row r="72" spans="4:10" ht="12.75" hidden="1">
      <c r="D72" s="2">
        <v>600</v>
      </c>
      <c r="E72" s="3">
        <v>450</v>
      </c>
      <c r="F72" s="2">
        <v>6</v>
      </c>
      <c r="G72" s="2">
        <v>2</v>
      </c>
      <c r="H72" s="62">
        <f>D72*E72*F72*G72</f>
        <v>3240000</v>
      </c>
      <c r="I72" s="4">
        <f>H72/1000000000</f>
        <v>0.00324</v>
      </c>
      <c r="J72" s="5">
        <f>I72*$C$52</f>
        <v>7.127999999999999</v>
      </c>
    </row>
    <row r="73" spans="4:10" ht="12.75" hidden="1">
      <c r="D73" s="2">
        <v>900</v>
      </c>
      <c r="E73" s="3">
        <v>450</v>
      </c>
      <c r="F73" s="2">
        <v>6</v>
      </c>
      <c r="G73" s="2">
        <v>2</v>
      </c>
      <c r="H73" s="62">
        <f>D73*E73*F73*G73</f>
        <v>4860000</v>
      </c>
      <c r="I73" s="4">
        <f>H73/1000000000</f>
        <v>0.00486</v>
      </c>
      <c r="J73" s="5">
        <f>I73*$C$52</f>
        <v>10.692</v>
      </c>
    </row>
    <row r="74" spans="4:10" ht="12.75" hidden="1">
      <c r="D74" s="2">
        <v>1200</v>
      </c>
      <c r="E74" s="3">
        <v>450</v>
      </c>
      <c r="F74" s="2">
        <v>6</v>
      </c>
      <c r="G74" s="2">
        <v>2</v>
      </c>
      <c r="H74" s="62">
        <f>D74*E74*F74*G74</f>
        <v>6480000</v>
      </c>
      <c r="I74" s="4">
        <f>H74/1000000000</f>
        <v>0.00648</v>
      </c>
      <c r="J74" s="5">
        <f>I74*$C$52</f>
        <v>14.255999999999998</v>
      </c>
    </row>
    <row r="75" spans="4:10" ht="12.75" hidden="1">
      <c r="D75" s="2">
        <v>1800</v>
      </c>
      <c r="E75" s="3">
        <v>450</v>
      </c>
      <c r="F75" s="2">
        <v>6</v>
      </c>
      <c r="G75" s="2">
        <v>2</v>
      </c>
      <c r="H75" s="62">
        <f>D75*E75*F75*G75</f>
        <v>9720000</v>
      </c>
      <c r="I75" s="4">
        <f>H75/1000000000</f>
        <v>0.00972</v>
      </c>
      <c r="J75" s="5">
        <f>I75*$C$52</f>
        <v>21.384</v>
      </c>
    </row>
    <row r="76" ht="12.75" hidden="1"/>
    <row r="77" spans="2:10" ht="12.75" hidden="1">
      <c r="B77" s="1" t="s">
        <v>34</v>
      </c>
      <c r="C77" s="64">
        <f>$M$55</f>
        <v>2200</v>
      </c>
      <c r="D77" s="58">
        <f>D12</f>
        <v>400</v>
      </c>
      <c r="E77" s="59">
        <f>E12</f>
        <v>400</v>
      </c>
      <c r="F77" s="58">
        <f>F12</f>
        <v>4</v>
      </c>
      <c r="G77" s="58">
        <f>G12</f>
        <v>1</v>
      </c>
      <c r="H77" s="60">
        <f>D77*E77*F77*G77</f>
        <v>640000</v>
      </c>
      <c r="I77" s="65">
        <f>H77/1000000000</f>
        <v>0.00064</v>
      </c>
      <c r="J77" s="66">
        <f>I77*$C$77</f>
        <v>1.4080000000000001</v>
      </c>
    </row>
    <row r="78" spans="2:10" ht="12.75" hidden="1">
      <c r="B78" s="1" t="s">
        <v>33</v>
      </c>
      <c r="D78" s="2">
        <v>900</v>
      </c>
      <c r="E78" s="3">
        <v>240</v>
      </c>
      <c r="F78" s="2">
        <v>4</v>
      </c>
      <c r="G78" s="2">
        <v>2</v>
      </c>
      <c r="H78" s="62">
        <f>D78*E78*F78*G78</f>
        <v>1728000</v>
      </c>
      <c r="I78" s="4">
        <f>H78/1000000000</f>
        <v>0.001728</v>
      </c>
      <c r="J78" s="5">
        <f>I78*$C$77</f>
        <v>3.8015999999999996</v>
      </c>
    </row>
    <row r="79" spans="4:10" ht="12.75" hidden="1">
      <c r="D79" s="2">
        <v>1200</v>
      </c>
      <c r="E79" s="3">
        <v>240</v>
      </c>
      <c r="F79" s="2">
        <v>4</v>
      </c>
      <c r="G79" s="2">
        <v>2</v>
      </c>
      <c r="H79" s="62">
        <f>D79*E79*F79*G79</f>
        <v>2304000</v>
      </c>
      <c r="I79" s="4">
        <f>H79/1000000000</f>
        <v>0.002304</v>
      </c>
      <c r="J79" s="5">
        <f>I79*$C$77</f>
        <v>5.0688</v>
      </c>
    </row>
    <row r="80" spans="4:10" ht="12.75" hidden="1">
      <c r="D80" s="2">
        <v>1800</v>
      </c>
      <c r="E80" s="3">
        <v>240</v>
      </c>
      <c r="F80" s="2">
        <v>4</v>
      </c>
      <c r="G80" s="2">
        <v>2</v>
      </c>
      <c r="H80" s="62">
        <f>D80*E80*F80*G80</f>
        <v>3456000</v>
      </c>
      <c r="I80" s="4">
        <f>H80/1000000000</f>
        <v>0.003456</v>
      </c>
      <c r="J80" s="5">
        <f>I80*$C$77</f>
        <v>7.603199999999999</v>
      </c>
    </row>
    <row r="81" ht="12.75" hidden="1"/>
    <row r="82" spans="4:10" ht="12.75" hidden="1">
      <c r="D82" s="2">
        <v>600</v>
      </c>
      <c r="E82" s="3">
        <v>300</v>
      </c>
      <c r="F82" s="2">
        <v>4</v>
      </c>
      <c r="G82" s="2">
        <v>2</v>
      </c>
      <c r="H82" s="62">
        <f>D82*E82*F82*G82</f>
        <v>1440000</v>
      </c>
      <c r="I82" s="4">
        <f>H82/1000000000</f>
        <v>0.00144</v>
      </c>
      <c r="J82" s="5">
        <f>I82*$C$77</f>
        <v>3.168</v>
      </c>
    </row>
    <row r="83" spans="4:10" ht="12.75" hidden="1">
      <c r="D83" s="2">
        <v>900</v>
      </c>
      <c r="E83" s="3">
        <v>300</v>
      </c>
      <c r="F83" s="2">
        <v>4</v>
      </c>
      <c r="G83" s="2">
        <v>2</v>
      </c>
      <c r="H83" s="62">
        <f>D83*E83*F83*G83</f>
        <v>2160000</v>
      </c>
      <c r="I83" s="4">
        <f>H83/1000000000</f>
        <v>0.00216</v>
      </c>
      <c r="J83" s="5">
        <f>I83*$C$77</f>
        <v>4.752</v>
      </c>
    </row>
    <row r="84" spans="4:10" ht="12.75" hidden="1">
      <c r="D84" s="2">
        <v>1200</v>
      </c>
      <c r="E84" s="3">
        <v>300</v>
      </c>
      <c r="F84" s="2">
        <v>4</v>
      </c>
      <c r="G84" s="2">
        <v>2</v>
      </c>
      <c r="H84" s="62">
        <f>D84*E84*F84*G84</f>
        <v>2880000</v>
      </c>
      <c r="I84" s="4">
        <f>H84/1000000000</f>
        <v>0.00288</v>
      </c>
      <c r="J84" s="5">
        <f>I84*$C$77</f>
        <v>6.336</v>
      </c>
    </row>
    <row r="85" spans="4:10" ht="12.75" hidden="1">
      <c r="D85" s="2">
        <v>1800</v>
      </c>
      <c r="E85" s="3">
        <v>300</v>
      </c>
      <c r="F85" s="2">
        <v>4</v>
      </c>
      <c r="G85" s="2">
        <v>2</v>
      </c>
      <c r="H85" s="62">
        <f>D85*E85*F85*G85</f>
        <v>4320000</v>
      </c>
      <c r="I85" s="4">
        <f>H85/1000000000</f>
        <v>0.00432</v>
      </c>
      <c r="J85" s="5">
        <f>I85*$C$77</f>
        <v>9.504</v>
      </c>
    </row>
    <row r="86" ht="12.75" hidden="1"/>
    <row r="87" spans="4:10" ht="12.75" hidden="1">
      <c r="D87" s="2">
        <v>600</v>
      </c>
      <c r="E87" s="3">
        <v>360</v>
      </c>
      <c r="F87" s="2">
        <v>4</v>
      </c>
      <c r="G87" s="2">
        <v>2</v>
      </c>
      <c r="H87" s="62">
        <f>D87*E87*F87*G87</f>
        <v>1728000</v>
      </c>
      <c r="I87" s="4">
        <f>H87/1000000000</f>
        <v>0.001728</v>
      </c>
      <c r="J87" s="5">
        <f>I87*$C$77</f>
        <v>3.8015999999999996</v>
      </c>
    </row>
    <row r="88" spans="4:10" ht="12.75" hidden="1">
      <c r="D88" s="2">
        <v>900</v>
      </c>
      <c r="E88" s="3">
        <v>360</v>
      </c>
      <c r="F88" s="2">
        <v>4</v>
      </c>
      <c r="G88" s="2">
        <v>2</v>
      </c>
      <c r="H88" s="62">
        <f>D88*E88*F88*G88</f>
        <v>2592000</v>
      </c>
      <c r="I88" s="4">
        <f>H88/1000000000</f>
        <v>0.002592</v>
      </c>
      <c r="J88" s="5">
        <f>I88*$C$77</f>
        <v>5.7024</v>
      </c>
    </row>
    <row r="89" spans="4:10" ht="12.75" hidden="1">
      <c r="D89" s="2">
        <v>1200</v>
      </c>
      <c r="E89" s="3">
        <v>360</v>
      </c>
      <c r="F89" s="2">
        <v>4</v>
      </c>
      <c r="G89" s="2">
        <v>2</v>
      </c>
      <c r="H89" s="62">
        <f>D89*E89*F89*G89</f>
        <v>3456000</v>
      </c>
      <c r="I89" s="4">
        <f>H89/1000000000</f>
        <v>0.003456</v>
      </c>
      <c r="J89" s="5">
        <f>I89*$C$77</f>
        <v>7.603199999999999</v>
      </c>
    </row>
    <row r="90" spans="4:10" ht="12.75" hidden="1">
      <c r="D90" s="2">
        <v>1800</v>
      </c>
      <c r="E90" s="3">
        <v>360</v>
      </c>
      <c r="F90" s="2">
        <v>4</v>
      </c>
      <c r="G90" s="2">
        <v>2</v>
      </c>
      <c r="H90" s="62">
        <f>D90*E90*F90*G90</f>
        <v>5184000</v>
      </c>
      <c r="I90" s="4">
        <f>H90/1000000000</f>
        <v>0.005184</v>
      </c>
      <c r="J90" s="5">
        <f>I90*$C$77</f>
        <v>11.4048</v>
      </c>
    </row>
    <row r="91" ht="12.75" hidden="1"/>
    <row r="92" spans="4:10" ht="12.75" hidden="1">
      <c r="D92" s="2">
        <v>600</v>
      </c>
      <c r="E92" s="3">
        <v>400</v>
      </c>
      <c r="F92" s="2">
        <v>4</v>
      </c>
      <c r="G92" s="2">
        <v>2</v>
      </c>
      <c r="H92" s="62">
        <f>D92*E92*F92*G92</f>
        <v>1920000</v>
      </c>
      <c r="I92" s="4">
        <f>H92/1000000000</f>
        <v>0.00192</v>
      </c>
      <c r="J92" s="5">
        <f>I92*$C$77</f>
        <v>4.224</v>
      </c>
    </row>
    <row r="93" spans="4:10" ht="12.75" hidden="1">
      <c r="D93" s="2">
        <v>900</v>
      </c>
      <c r="E93" s="3">
        <v>400</v>
      </c>
      <c r="F93" s="2">
        <v>4</v>
      </c>
      <c r="G93" s="2">
        <v>2</v>
      </c>
      <c r="H93" s="62">
        <f>D93*E93*F93*G93</f>
        <v>2880000</v>
      </c>
      <c r="I93" s="4">
        <f>H93/1000000000</f>
        <v>0.00288</v>
      </c>
      <c r="J93" s="5">
        <f>I93*$C$77</f>
        <v>6.336</v>
      </c>
    </row>
    <row r="94" spans="4:10" ht="12.75" hidden="1">
      <c r="D94" s="2">
        <v>1200</v>
      </c>
      <c r="E94" s="3">
        <v>400</v>
      </c>
      <c r="F94" s="2">
        <v>4</v>
      </c>
      <c r="G94" s="2">
        <v>2</v>
      </c>
      <c r="H94" s="62">
        <f>D94*E94*F94*G94</f>
        <v>3840000</v>
      </c>
      <c r="I94" s="4">
        <f>H94/1000000000</f>
        <v>0.00384</v>
      </c>
      <c r="J94" s="5">
        <f>I94*$C$77</f>
        <v>8.448</v>
      </c>
    </row>
    <row r="95" spans="4:10" ht="12.75" hidden="1">
      <c r="D95" s="2">
        <v>1800</v>
      </c>
      <c r="E95" s="3">
        <v>400</v>
      </c>
      <c r="F95" s="2">
        <v>4</v>
      </c>
      <c r="G95" s="2">
        <v>2</v>
      </c>
      <c r="H95" s="62">
        <f>D95*E95*F95*G95</f>
        <v>5760000</v>
      </c>
      <c r="I95" s="4">
        <f>H95/1000000000</f>
        <v>0.00576</v>
      </c>
      <c r="J95" s="5">
        <f>I95*$C$77</f>
        <v>12.672</v>
      </c>
    </row>
    <row r="96" ht="12.75" hidden="1"/>
    <row r="97" spans="4:10" ht="12.75" hidden="1">
      <c r="D97" s="2">
        <v>600</v>
      </c>
      <c r="E97" s="3">
        <v>450</v>
      </c>
      <c r="F97" s="2">
        <v>4</v>
      </c>
      <c r="G97" s="2">
        <v>2</v>
      </c>
      <c r="H97" s="62">
        <f>D97*E97*F97*G97</f>
        <v>2160000</v>
      </c>
      <c r="I97" s="4">
        <f>H97/1000000000</f>
        <v>0.00216</v>
      </c>
      <c r="J97" s="5">
        <f>I97*$C$77</f>
        <v>4.752</v>
      </c>
    </row>
    <row r="98" spans="4:10" ht="12.75" hidden="1">
      <c r="D98" s="2">
        <v>900</v>
      </c>
      <c r="E98" s="3">
        <v>450</v>
      </c>
      <c r="F98" s="2">
        <v>4</v>
      </c>
      <c r="G98" s="2">
        <v>2</v>
      </c>
      <c r="H98" s="62">
        <f>D98*E98*F98*G98</f>
        <v>3240000</v>
      </c>
      <c r="I98" s="4">
        <f>H98/1000000000</f>
        <v>0.00324</v>
      </c>
      <c r="J98" s="5">
        <f>I98*$C$77</f>
        <v>7.127999999999999</v>
      </c>
    </row>
    <row r="99" spans="4:10" ht="12.75" hidden="1">
      <c r="D99" s="2">
        <v>1200</v>
      </c>
      <c r="E99" s="3">
        <v>450</v>
      </c>
      <c r="F99" s="2">
        <v>4</v>
      </c>
      <c r="G99" s="2">
        <v>2</v>
      </c>
      <c r="H99" s="62">
        <f>D99*E99*F99*G99</f>
        <v>4320000</v>
      </c>
      <c r="I99" s="4">
        <f>H99/1000000000</f>
        <v>0.00432</v>
      </c>
      <c r="J99" s="5">
        <f>I99*$C$77</f>
        <v>9.504</v>
      </c>
    </row>
    <row r="100" spans="4:10" ht="12.75" hidden="1">
      <c r="D100" s="2">
        <v>1800</v>
      </c>
      <c r="E100" s="3">
        <v>450</v>
      </c>
      <c r="F100" s="2">
        <v>4</v>
      </c>
      <c r="G100" s="2">
        <v>2</v>
      </c>
      <c r="H100" s="62">
        <f>D100*E100*F100*G100</f>
        <v>6480000</v>
      </c>
      <c r="I100" s="4">
        <f>H100/1000000000</f>
        <v>0.00648</v>
      </c>
      <c r="J100" s="5">
        <f>I100*$C$77</f>
        <v>14.255999999999998</v>
      </c>
    </row>
  </sheetData>
  <sheetProtection selectLockedCells="1" selectUnlockedCells="1"/>
  <mergeCells count="3">
    <mergeCell ref="H4:I4"/>
    <mergeCell ref="H21:I21"/>
    <mergeCell ref="H50:I50"/>
  </mergeCells>
  <printOptions/>
  <pageMargins left="0.75" right="0.75" top="0.55" bottom="0.49236111111111114" header="0.5118055555555555" footer="0.49236111111111114"/>
  <pageSetup horizontalDpi="300" verticalDpi="300" orientation="portrait" paperSize="9" scale="70"/>
  <headerFooter alignWithMargins="0">
    <oddFooter>&amp;R&amp;D,&amp;F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7"/>
  <sheetViews>
    <sheetView zoomScalePageLayoutView="0" workbookViewId="0" topLeftCell="A1">
      <selection activeCell="K26" sqref="K26"/>
    </sheetView>
  </sheetViews>
  <sheetFormatPr defaultColWidth="11.421875" defaultRowHeight="12.75"/>
  <cols>
    <col min="1" max="1" width="8.28125" style="67" customWidth="1"/>
    <col min="2" max="2" width="11.57421875" style="67" customWidth="1"/>
    <col min="3" max="3" width="6.421875" style="67" customWidth="1"/>
    <col min="4" max="4" width="8.421875" style="68" customWidth="1"/>
    <col min="5" max="5" width="11.140625" style="67" customWidth="1"/>
    <col min="6" max="6" width="7.28125" style="67" customWidth="1"/>
    <col min="7" max="7" width="11.421875" style="67" customWidth="1"/>
    <col min="8" max="8" width="11.421875" style="69" customWidth="1"/>
    <col min="9" max="9" width="8.421875" style="70" customWidth="1"/>
    <col min="10" max="10" width="4.00390625" style="70" customWidth="1"/>
    <col min="11" max="11" width="11.421875" style="71" customWidth="1"/>
    <col min="12" max="16384" width="11.421875" style="67" customWidth="1"/>
  </cols>
  <sheetData>
    <row r="1" ht="20.25">
      <c r="A1" s="72" t="s">
        <v>45</v>
      </c>
    </row>
    <row r="4" spans="2:10" ht="25.5">
      <c r="B4" s="73" t="s">
        <v>46</v>
      </c>
      <c r="C4" s="73" t="s">
        <v>23</v>
      </c>
      <c r="D4" s="74" t="s">
        <v>24</v>
      </c>
      <c r="E4" s="73" t="s">
        <v>25</v>
      </c>
      <c r="F4" s="73" t="s">
        <v>26</v>
      </c>
      <c r="G4" s="84" t="s">
        <v>7</v>
      </c>
      <c r="H4" s="84"/>
      <c r="I4" s="76" t="s">
        <v>27</v>
      </c>
      <c r="J4" s="76"/>
    </row>
    <row r="5" spans="2:11" ht="12.75">
      <c r="B5" s="73" t="s">
        <v>10</v>
      </c>
      <c r="C5" s="73" t="s">
        <v>9</v>
      </c>
      <c r="D5" s="74" t="s">
        <v>9</v>
      </c>
      <c r="E5" s="73" t="s">
        <v>9</v>
      </c>
      <c r="F5" s="73" t="s">
        <v>11</v>
      </c>
      <c r="G5" s="73" t="s">
        <v>12</v>
      </c>
      <c r="H5" s="75" t="s">
        <v>13</v>
      </c>
      <c r="I5" s="76" t="s">
        <v>14</v>
      </c>
      <c r="J5" s="76"/>
      <c r="K5" s="71" t="s">
        <v>47</v>
      </c>
    </row>
    <row r="6" spans="1:10" ht="20.25">
      <c r="A6" s="72" t="s">
        <v>48</v>
      </c>
      <c r="B6" s="73"/>
      <c r="C6" s="73"/>
      <c r="D6" s="74"/>
      <c r="E6" s="73"/>
      <c r="F6" s="73"/>
      <c r="G6" s="73"/>
      <c r="H6" s="75"/>
      <c r="I6" s="76"/>
      <c r="J6" s="76"/>
    </row>
    <row r="7" spans="1:11" ht="12.75">
      <c r="A7" s="67" t="s">
        <v>49</v>
      </c>
      <c r="B7" s="67">
        <v>680</v>
      </c>
      <c r="C7" s="67">
        <v>600</v>
      </c>
      <c r="D7" s="68">
        <v>300</v>
      </c>
      <c r="E7" s="67">
        <v>19</v>
      </c>
      <c r="F7" s="67">
        <v>2</v>
      </c>
      <c r="G7" s="77">
        <f>C7*D7*E7*F7</f>
        <v>6840000</v>
      </c>
      <c r="H7" s="69">
        <f>G7/1000000000</f>
        <v>0.00684</v>
      </c>
      <c r="I7" s="70">
        <f>H7*$B$7</f>
        <v>4.6512</v>
      </c>
      <c r="K7" s="71" t="s">
        <v>44</v>
      </c>
    </row>
    <row r="8" spans="3:11" ht="12.75">
      <c r="C8" s="67">
        <v>900</v>
      </c>
      <c r="D8" s="68">
        <v>300</v>
      </c>
      <c r="E8" s="67">
        <v>19</v>
      </c>
      <c r="F8" s="67">
        <v>2</v>
      </c>
      <c r="G8" s="77">
        <f>C8*D8*E8*F8</f>
        <v>10260000</v>
      </c>
      <c r="H8" s="69">
        <f>G8/1000000000</f>
        <v>0.01026</v>
      </c>
      <c r="I8" s="70">
        <f>H8*$B$7</f>
        <v>6.9768</v>
      </c>
      <c r="K8" s="71" t="s">
        <v>50</v>
      </c>
    </row>
    <row r="9" spans="3:11" ht="12.75">
      <c r="C9" s="67">
        <v>1200</v>
      </c>
      <c r="D9" s="68">
        <v>300</v>
      </c>
      <c r="E9" s="67">
        <v>19</v>
      </c>
      <c r="F9" s="67">
        <v>2</v>
      </c>
      <c r="G9" s="77">
        <f>C9*D9*E9*F9</f>
        <v>13680000</v>
      </c>
      <c r="H9" s="69">
        <f>G9/1000000000</f>
        <v>0.01368</v>
      </c>
      <c r="I9" s="70">
        <f>H9*$B$7</f>
        <v>9.3024</v>
      </c>
      <c r="K9" s="71" t="s">
        <v>39</v>
      </c>
    </row>
    <row r="10" spans="3:11" ht="12.75">
      <c r="C10" s="67">
        <v>1800</v>
      </c>
      <c r="D10" s="68">
        <v>300</v>
      </c>
      <c r="E10" s="67">
        <v>19</v>
      </c>
      <c r="F10" s="67">
        <v>2</v>
      </c>
      <c r="G10" s="77">
        <f>C10*D10*E10*F10</f>
        <v>20520000</v>
      </c>
      <c r="H10" s="69">
        <f>G10/1000000000</f>
        <v>0.02052</v>
      </c>
      <c r="I10" s="70">
        <f>H10*$B$7</f>
        <v>13.9536</v>
      </c>
      <c r="K10" s="71" t="s">
        <v>41</v>
      </c>
    </row>
    <row r="11" ht="12.75">
      <c r="G11" s="77"/>
    </row>
    <row r="12" spans="1:11" ht="12.75">
      <c r="A12" s="67" t="s">
        <v>51</v>
      </c>
      <c r="C12" s="67">
        <v>600</v>
      </c>
      <c r="D12" s="68">
        <v>360</v>
      </c>
      <c r="E12" s="67">
        <v>19</v>
      </c>
      <c r="F12" s="67">
        <v>2</v>
      </c>
      <c r="G12" s="77">
        <f>C12*D12*E12*F12</f>
        <v>8208000</v>
      </c>
      <c r="H12" s="69">
        <f>G12/1000000000</f>
        <v>0.008208</v>
      </c>
      <c r="I12" s="70">
        <f>H12*$B$7</f>
        <v>5.58144</v>
      </c>
      <c r="K12" s="71" t="s">
        <v>52</v>
      </c>
    </row>
    <row r="13" spans="3:11" ht="12.75">
      <c r="C13" s="67">
        <v>900</v>
      </c>
      <c r="D13" s="68">
        <v>360</v>
      </c>
      <c r="E13" s="67">
        <v>19</v>
      </c>
      <c r="F13" s="67">
        <v>2</v>
      </c>
      <c r="G13" s="77">
        <f>C13*D13*E13*F13</f>
        <v>12312000</v>
      </c>
      <c r="H13" s="69">
        <f>G13/1000000000</f>
        <v>0.012312</v>
      </c>
      <c r="I13" s="70">
        <f>H13*$B$7</f>
        <v>8.37216</v>
      </c>
      <c r="K13" s="71" t="s">
        <v>53</v>
      </c>
    </row>
    <row r="14" spans="3:11" ht="12.75">
      <c r="C14" s="67">
        <v>1200</v>
      </c>
      <c r="D14" s="68">
        <v>360</v>
      </c>
      <c r="E14" s="67">
        <v>19</v>
      </c>
      <c r="F14" s="67">
        <v>2</v>
      </c>
      <c r="G14" s="77">
        <f>C14*D14*E14*F14</f>
        <v>16416000</v>
      </c>
      <c r="H14" s="69">
        <f>G14/1000000000</f>
        <v>0.016416</v>
      </c>
      <c r="I14" s="70">
        <f>H14*$B$7</f>
        <v>11.16288</v>
      </c>
      <c r="K14" s="71" t="s">
        <v>54</v>
      </c>
    </row>
    <row r="15" spans="3:11" ht="12.75">
      <c r="C15" s="67">
        <v>1800</v>
      </c>
      <c r="D15" s="68">
        <v>360</v>
      </c>
      <c r="E15" s="67">
        <v>19</v>
      </c>
      <c r="F15" s="67">
        <v>2</v>
      </c>
      <c r="G15" s="77">
        <f>C15*D15*E15*F15</f>
        <v>24624000</v>
      </c>
      <c r="H15" s="69">
        <f>G15/1000000000</f>
        <v>0.024624</v>
      </c>
      <c r="I15" s="70">
        <f>H15*$B$7</f>
        <v>16.74432</v>
      </c>
      <c r="K15" s="71" t="s">
        <v>44</v>
      </c>
    </row>
    <row r="16" ht="12.75">
      <c r="G16" s="77"/>
    </row>
    <row r="17" spans="1:11" ht="12.75">
      <c r="A17" s="67" t="s">
        <v>55</v>
      </c>
      <c r="C17" s="67">
        <v>600</v>
      </c>
      <c r="D17" s="68">
        <v>400</v>
      </c>
      <c r="E17" s="67">
        <v>19</v>
      </c>
      <c r="F17" s="67">
        <v>2</v>
      </c>
      <c r="G17" s="77">
        <f>C17*D17*E17*F17</f>
        <v>9120000</v>
      </c>
      <c r="H17" s="69">
        <f>G17/1000000000</f>
        <v>0.00912</v>
      </c>
      <c r="I17" s="70">
        <f>H17*$B$7</f>
        <v>6.2016</v>
      </c>
      <c r="K17" s="71" t="s">
        <v>42</v>
      </c>
    </row>
    <row r="18" spans="3:11" ht="12.75">
      <c r="C18" s="67">
        <v>900</v>
      </c>
      <c r="D18" s="68">
        <v>400</v>
      </c>
      <c r="E18" s="67">
        <v>19</v>
      </c>
      <c r="F18" s="67">
        <v>2</v>
      </c>
      <c r="G18" s="77">
        <f>C18*D18*E18*F18</f>
        <v>13680000</v>
      </c>
      <c r="H18" s="69">
        <f>G18/1000000000</f>
        <v>0.01368</v>
      </c>
      <c r="I18" s="70">
        <f>H18*$B$7</f>
        <v>9.3024</v>
      </c>
      <c r="K18" s="71" t="s">
        <v>56</v>
      </c>
    </row>
    <row r="19" spans="3:11" ht="12.75">
      <c r="C19" s="67">
        <v>1200</v>
      </c>
      <c r="D19" s="68">
        <v>400</v>
      </c>
      <c r="E19" s="67">
        <v>19</v>
      </c>
      <c r="F19" s="67">
        <v>2</v>
      </c>
      <c r="G19" s="77">
        <f>C19*D19*E19*F19</f>
        <v>18240000</v>
      </c>
      <c r="H19" s="69">
        <f>G19/1000000000</f>
        <v>0.01824</v>
      </c>
      <c r="I19" s="70">
        <f>H19*$B$7</f>
        <v>12.4032</v>
      </c>
      <c r="K19" s="71" t="s">
        <v>43</v>
      </c>
    </row>
    <row r="20" spans="3:11" ht="12.75">
      <c r="C20" s="67">
        <v>1800</v>
      </c>
      <c r="D20" s="68">
        <v>400</v>
      </c>
      <c r="E20" s="67">
        <v>19</v>
      </c>
      <c r="F20" s="67">
        <v>2</v>
      </c>
      <c r="G20" s="77">
        <f>C20*D20*E20*F20</f>
        <v>27360000</v>
      </c>
      <c r="H20" s="69">
        <f>G20/1000000000</f>
        <v>0.02736</v>
      </c>
      <c r="I20" s="70">
        <f>H20*$B$7</f>
        <v>18.6048</v>
      </c>
      <c r="K20" s="71" t="s">
        <v>44</v>
      </c>
    </row>
    <row r="21" ht="12.75">
      <c r="G21" s="77"/>
    </row>
    <row r="22" ht="20.25">
      <c r="A22" s="72" t="s">
        <v>16</v>
      </c>
    </row>
    <row r="23" spans="1:11" ht="12.75">
      <c r="A23" s="67" t="s">
        <v>49</v>
      </c>
      <c r="B23" s="67">
        <v>760</v>
      </c>
      <c r="C23" s="67">
        <v>600</v>
      </c>
      <c r="D23" s="68">
        <v>300</v>
      </c>
      <c r="E23" s="67">
        <v>19</v>
      </c>
      <c r="F23" s="67">
        <v>2</v>
      </c>
      <c r="G23" s="77">
        <f>C23*D23*E23*F23</f>
        <v>6840000</v>
      </c>
      <c r="H23" s="69">
        <f>G23/1000000000</f>
        <v>0.00684</v>
      </c>
      <c r="I23" s="70">
        <f>H23*$B$23</f>
        <v>5.1983999999999995</v>
      </c>
      <c r="K23" s="71" t="s">
        <v>44</v>
      </c>
    </row>
    <row r="24" spans="3:11" ht="12.75">
      <c r="C24" s="67">
        <v>900</v>
      </c>
      <c r="D24" s="68">
        <v>300</v>
      </c>
      <c r="E24" s="67">
        <v>19</v>
      </c>
      <c r="F24" s="67">
        <v>2</v>
      </c>
      <c r="G24" s="77">
        <f>C24*D24*E24*F24</f>
        <v>10260000</v>
      </c>
      <c r="H24" s="69">
        <f>G24/1000000000</f>
        <v>0.01026</v>
      </c>
      <c r="I24" s="70">
        <f>H24*$B$23</f>
        <v>7.7976</v>
      </c>
      <c r="K24" s="71" t="s">
        <v>50</v>
      </c>
    </row>
    <row r="25" spans="3:11" ht="12.75">
      <c r="C25" s="67">
        <v>1200</v>
      </c>
      <c r="D25" s="68">
        <v>300</v>
      </c>
      <c r="E25" s="67">
        <v>19</v>
      </c>
      <c r="F25" s="67">
        <v>2</v>
      </c>
      <c r="G25" s="77">
        <f>C25*D25*E25*F25</f>
        <v>13680000</v>
      </c>
      <c r="H25" s="69">
        <f>G25/1000000000</f>
        <v>0.01368</v>
      </c>
      <c r="I25" s="70">
        <f>H25*$B$23</f>
        <v>10.396799999999999</v>
      </c>
      <c r="K25" s="71" t="s">
        <v>39</v>
      </c>
    </row>
    <row r="26" spans="3:11" ht="12.75">
      <c r="C26" s="67">
        <v>1800</v>
      </c>
      <c r="D26" s="68">
        <v>300</v>
      </c>
      <c r="E26" s="67">
        <v>19</v>
      </c>
      <c r="F26" s="67">
        <v>2</v>
      </c>
      <c r="G26" s="77">
        <f>C26*D26*E26*F26</f>
        <v>20520000</v>
      </c>
      <c r="H26" s="69">
        <f>G26/1000000000</f>
        <v>0.02052</v>
      </c>
      <c r="I26" s="70">
        <f>H26*$B$23</f>
        <v>15.5952</v>
      </c>
      <c r="K26" s="71" t="s">
        <v>41</v>
      </c>
    </row>
    <row r="28" spans="1:11" ht="12.75">
      <c r="A28" s="67" t="s">
        <v>51</v>
      </c>
      <c r="C28" s="67">
        <v>600</v>
      </c>
      <c r="D28" s="68">
        <v>360</v>
      </c>
      <c r="E28" s="67">
        <v>19</v>
      </c>
      <c r="F28" s="67">
        <v>2</v>
      </c>
      <c r="G28" s="77">
        <f>C28*D28*E28*F28</f>
        <v>8208000</v>
      </c>
      <c r="H28" s="69">
        <f>G28/1000000000</f>
        <v>0.008208</v>
      </c>
      <c r="I28" s="70">
        <f>H28*$B$23</f>
        <v>6.23808</v>
      </c>
      <c r="K28" s="71" t="s">
        <v>52</v>
      </c>
    </row>
    <row r="29" spans="3:11" ht="12.75">
      <c r="C29" s="67">
        <v>900</v>
      </c>
      <c r="D29" s="68">
        <v>360</v>
      </c>
      <c r="E29" s="67">
        <v>19</v>
      </c>
      <c r="F29" s="67">
        <v>2</v>
      </c>
      <c r="G29" s="77">
        <f>C29*D29*E29*F29</f>
        <v>12312000</v>
      </c>
      <c r="H29" s="69">
        <f>G29/1000000000</f>
        <v>0.012312</v>
      </c>
      <c r="I29" s="70">
        <f>H29*$B$23</f>
        <v>9.35712</v>
      </c>
      <c r="K29" s="71" t="s">
        <v>57</v>
      </c>
    </row>
    <row r="30" spans="3:11" ht="12.75">
      <c r="C30" s="67">
        <v>1200</v>
      </c>
      <c r="D30" s="68">
        <v>360</v>
      </c>
      <c r="E30" s="67">
        <v>19</v>
      </c>
      <c r="F30" s="67">
        <v>2</v>
      </c>
      <c r="G30" s="77">
        <f>C30*D30*E30*F30</f>
        <v>16416000</v>
      </c>
      <c r="H30" s="69">
        <f>G30/1000000000</f>
        <v>0.016416</v>
      </c>
      <c r="I30" s="70">
        <f>H30*$B$23</f>
        <v>12.47616</v>
      </c>
      <c r="K30" s="71" t="s">
        <v>54</v>
      </c>
    </row>
    <row r="31" spans="3:11" ht="12.75">
      <c r="C31" s="67">
        <v>1800</v>
      </c>
      <c r="D31" s="68">
        <v>360</v>
      </c>
      <c r="E31" s="67">
        <v>19</v>
      </c>
      <c r="F31" s="67">
        <v>2</v>
      </c>
      <c r="G31" s="77">
        <f>C31*D31*E31*F31</f>
        <v>24624000</v>
      </c>
      <c r="H31" s="69">
        <f>G31/1000000000</f>
        <v>0.024624</v>
      </c>
      <c r="I31" s="70">
        <f>H31*$B$23</f>
        <v>18.71424</v>
      </c>
      <c r="K31" s="71" t="s">
        <v>44</v>
      </c>
    </row>
    <row r="33" spans="1:11" ht="12.75">
      <c r="A33" s="67" t="s">
        <v>55</v>
      </c>
      <c r="C33" s="67">
        <v>600</v>
      </c>
      <c r="D33" s="68">
        <v>400</v>
      </c>
      <c r="E33" s="67">
        <v>19</v>
      </c>
      <c r="F33" s="67">
        <v>2</v>
      </c>
      <c r="G33" s="77">
        <f>C33*D33*E33*F33</f>
        <v>9120000</v>
      </c>
      <c r="H33" s="69">
        <f>G33/1000000000</f>
        <v>0.00912</v>
      </c>
      <c r="I33" s="70">
        <f>H33*$B$23</f>
        <v>6.9312</v>
      </c>
      <c r="K33" s="71" t="s">
        <v>42</v>
      </c>
    </row>
    <row r="34" spans="3:11" ht="12.75">
      <c r="C34" s="67">
        <v>900</v>
      </c>
      <c r="D34" s="68">
        <v>400</v>
      </c>
      <c r="E34" s="67">
        <v>19</v>
      </c>
      <c r="F34" s="67">
        <v>2</v>
      </c>
      <c r="G34" s="77">
        <f>C34*D34*E34*F34</f>
        <v>13680000</v>
      </c>
      <c r="H34" s="69">
        <f>G34/1000000000</f>
        <v>0.01368</v>
      </c>
      <c r="I34" s="70">
        <f>H34*$B$23</f>
        <v>10.396799999999999</v>
      </c>
      <c r="K34" s="71" t="s">
        <v>56</v>
      </c>
    </row>
    <row r="35" spans="3:11" ht="12.75">
      <c r="C35" s="67">
        <v>1200</v>
      </c>
      <c r="D35" s="68">
        <v>400</v>
      </c>
      <c r="E35" s="67">
        <v>19</v>
      </c>
      <c r="F35" s="67">
        <v>2</v>
      </c>
      <c r="G35" s="77">
        <f>C35*D35*E35*F35</f>
        <v>18240000</v>
      </c>
      <c r="H35" s="69">
        <f>G35/1000000000</f>
        <v>0.01824</v>
      </c>
      <c r="I35" s="70">
        <f>H35*$B$23</f>
        <v>13.8624</v>
      </c>
      <c r="K35" s="71" t="s">
        <v>44</v>
      </c>
    </row>
    <row r="36" spans="3:11" ht="12.75">
      <c r="C36" s="67">
        <v>1800</v>
      </c>
      <c r="D36" s="68">
        <v>400</v>
      </c>
      <c r="E36" s="67">
        <v>19</v>
      </c>
      <c r="F36" s="67">
        <v>2</v>
      </c>
      <c r="G36" s="77">
        <f>C36*D36*E36*F36</f>
        <v>27360000</v>
      </c>
      <c r="H36" s="69">
        <f>G36/1000000000</f>
        <v>0.02736</v>
      </c>
      <c r="I36" s="70">
        <f>H36*$B$23</f>
        <v>20.793599999999998</v>
      </c>
      <c r="K36" s="71" t="s">
        <v>44</v>
      </c>
    </row>
    <row r="38" ht="15.75">
      <c r="A38" s="78" t="s">
        <v>58</v>
      </c>
    </row>
    <row r="39" ht="15.75">
      <c r="A39" s="78"/>
    </row>
    <row r="40" spans="2:8" ht="25.5">
      <c r="B40" s="73" t="s">
        <v>46</v>
      </c>
      <c r="C40" s="73" t="s">
        <v>23</v>
      </c>
      <c r="D40" s="74" t="s">
        <v>24</v>
      </c>
      <c r="E40" s="73" t="s">
        <v>25</v>
      </c>
      <c r="F40" s="73" t="s">
        <v>26</v>
      </c>
      <c r="G40" s="76" t="s">
        <v>27</v>
      </c>
      <c r="H40" s="67"/>
    </row>
    <row r="41" spans="2:8" ht="12.75">
      <c r="B41" s="73" t="s">
        <v>10</v>
      </c>
      <c r="C41" s="73" t="s">
        <v>9</v>
      </c>
      <c r="D41" s="74" t="s">
        <v>9</v>
      </c>
      <c r="E41" s="73" t="s">
        <v>9</v>
      </c>
      <c r="F41" s="73" t="s">
        <v>11</v>
      </c>
      <c r="G41" s="76" t="s">
        <v>14</v>
      </c>
      <c r="H41" s="67"/>
    </row>
    <row r="42" spans="1:11" ht="12.75">
      <c r="A42" s="67" t="s">
        <v>49</v>
      </c>
      <c r="B42" s="67" t="s">
        <v>59</v>
      </c>
      <c r="C42" s="67">
        <v>600</v>
      </c>
      <c r="D42" s="68">
        <v>300</v>
      </c>
      <c r="E42" s="67">
        <v>6</v>
      </c>
      <c r="F42" s="67">
        <v>2</v>
      </c>
      <c r="G42" s="70">
        <f>I80+I99</f>
        <v>5.596491228070175</v>
      </c>
      <c r="K42" s="71" t="s">
        <v>44</v>
      </c>
    </row>
    <row r="43" spans="2:11" ht="12.75">
      <c r="B43" s="67" t="s">
        <v>32</v>
      </c>
      <c r="C43" s="67">
        <v>900</v>
      </c>
      <c r="D43" s="68">
        <v>300</v>
      </c>
      <c r="E43" s="67">
        <v>6</v>
      </c>
      <c r="F43" s="67">
        <v>2</v>
      </c>
      <c r="G43" s="70">
        <f>I81+I100</f>
        <v>8.184210526315788</v>
      </c>
      <c r="K43" s="71" t="s">
        <v>39</v>
      </c>
    </row>
    <row r="44" spans="3:11" ht="12.75">
      <c r="C44" s="67">
        <v>1200</v>
      </c>
      <c r="D44" s="68">
        <v>300</v>
      </c>
      <c r="E44" s="67">
        <v>6</v>
      </c>
      <c r="F44" s="67">
        <v>2</v>
      </c>
      <c r="G44" s="70">
        <f>I82+I101</f>
        <v>10.771929824561402</v>
      </c>
      <c r="K44" s="71" t="s">
        <v>40</v>
      </c>
    </row>
    <row r="45" spans="3:11" ht="12.75">
      <c r="C45" s="67">
        <v>1800</v>
      </c>
      <c r="D45" s="68">
        <v>300</v>
      </c>
      <c r="E45" s="67">
        <v>6</v>
      </c>
      <c r="F45" s="67">
        <v>2</v>
      </c>
      <c r="G45" s="70">
        <f>I83+I102</f>
        <v>15.947368421052628</v>
      </c>
      <c r="K45" s="71" t="s">
        <v>41</v>
      </c>
    </row>
    <row r="46" ht="12.75">
      <c r="G46" s="70"/>
    </row>
    <row r="47" spans="1:11" ht="12.75">
      <c r="A47" s="67" t="s">
        <v>51</v>
      </c>
      <c r="C47" s="67">
        <v>600</v>
      </c>
      <c r="D47" s="68">
        <v>360</v>
      </c>
      <c r="E47" s="67">
        <v>6</v>
      </c>
      <c r="F47" s="67">
        <v>2</v>
      </c>
      <c r="G47" s="70">
        <f>I85+I104</f>
        <v>6.547368421052631</v>
      </c>
      <c r="K47" s="71" t="s">
        <v>52</v>
      </c>
    </row>
    <row r="48" spans="3:11" ht="12.75">
      <c r="C48" s="67">
        <v>900</v>
      </c>
      <c r="D48" s="68">
        <v>360</v>
      </c>
      <c r="E48" s="67">
        <v>6</v>
      </c>
      <c r="F48" s="67">
        <v>2</v>
      </c>
      <c r="G48" s="70">
        <f>I86+I105</f>
        <v>9.568421052631578</v>
      </c>
      <c r="K48" s="71" t="s">
        <v>57</v>
      </c>
    </row>
    <row r="49" spans="3:11" ht="12.75">
      <c r="C49" s="67">
        <v>1200</v>
      </c>
      <c r="D49" s="68">
        <v>360</v>
      </c>
      <c r="E49" s="67">
        <v>6</v>
      </c>
      <c r="F49" s="67">
        <v>2</v>
      </c>
      <c r="G49" s="70">
        <f>I87+I106</f>
        <v>12.589473684210525</v>
      </c>
      <c r="K49" s="71" t="s">
        <v>54</v>
      </c>
    </row>
    <row r="50" spans="3:11" ht="12.75">
      <c r="C50" s="67">
        <v>1800</v>
      </c>
      <c r="D50" s="68">
        <v>360</v>
      </c>
      <c r="E50" s="67">
        <v>6</v>
      </c>
      <c r="F50" s="67">
        <v>2</v>
      </c>
      <c r="G50" s="70">
        <f>I88+I107</f>
        <v>18.631578947368418</v>
      </c>
      <c r="K50" s="71" t="s">
        <v>44</v>
      </c>
    </row>
    <row r="51" ht="12.75">
      <c r="G51" s="70"/>
    </row>
    <row r="52" spans="1:11" ht="12.75">
      <c r="A52" s="67" t="s">
        <v>55</v>
      </c>
      <c r="C52" s="67">
        <v>600</v>
      </c>
      <c r="D52" s="68">
        <v>400</v>
      </c>
      <c r="E52" s="67">
        <v>6</v>
      </c>
      <c r="F52" s="67">
        <v>2</v>
      </c>
      <c r="G52" s="70">
        <f>I90+I109</f>
        <v>7.181286549707601</v>
      </c>
      <c r="K52" s="71" t="s">
        <v>42</v>
      </c>
    </row>
    <row r="53" spans="3:11" ht="12.75">
      <c r="C53" s="67">
        <v>900</v>
      </c>
      <c r="D53" s="68">
        <v>400</v>
      </c>
      <c r="E53" s="67">
        <v>6</v>
      </c>
      <c r="F53" s="67">
        <v>2</v>
      </c>
      <c r="G53" s="70">
        <f>I91+I110</f>
        <v>10.491228070175438</v>
      </c>
      <c r="K53" s="71" t="s">
        <v>43</v>
      </c>
    </row>
    <row r="54" spans="3:11" ht="12.75">
      <c r="C54" s="67">
        <v>1200</v>
      </c>
      <c r="D54" s="68">
        <v>400</v>
      </c>
      <c r="E54" s="67">
        <v>6</v>
      </c>
      <c r="F54" s="67">
        <v>2</v>
      </c>
      <c r="G54" s="70">
        <f>I92+I111</f>
        <v>13.801169590643273</v>
      </c>
      <c r="K54" s="71" t="s">
        <v>44</v>
      </c>
    </row>
    <row r="55" spans="3:11" ht="12.75">
      <c r="C55" s="67">
        <v>1800</v>
      </c>
      <c r="D55" s="68">
        <v>400</v>
      </c>
      <c r="E55" s="67">
        <v>6</v>
      </c>
      <c r="F55" s="67">
        <v>2</v>
      </c>
      <c r="G55" s="70">
        <f>I93+I112</f>
        <v>20.421052631578945</v>
      </c>
      <c r="K55" s="71" t="s">
        <v>44</v>
      </c>
    </row>
    <row r="56" ht="12.75">
      <c r="G56" s="70"/>
    </row>
    <row r="57" spans="1:11" ht="12.75">
      <c r="A57" s="67" t="s">
        <v>49</v>
      </c>
      <c r="B57" s="67" t="s">
        <v>59</v>
      </c>
      <c r="C57" s="67">
        <v>600</v>
      </c>
      <c r="D57" s="68">
        <v>300</v>
      </c>
      <c r="E57" s="67">
        <v>4</v>
      </c>
      <c r="F57" s="67">
        <v>2</v>
      </c>
      <c r="G57" s="70">
        <f>I80+I114</f>
        <v>4.431157894736842</v>
      </c>
      <c r="K57" s="71" t="s">
        <v>44</v>
      </c>
    </row>
    <row r="58" spans="2:11" ht="12.75">
      <c r="B58" s="67" t="s">
        <v>33</v>
      </c>
      <c r="C58" s="67">
        <v>900</v>
      </c>
      <c r="D58" s="68">
        <v>300</v>
      </c>
      <c r="E58" s="67">
        <v>4</v>
      </c>
      <c r="F58" s="67">
        <v>2</v>
      </c>
      <c r="G58" s="70">
        <f>I81+I115</f>
        <v>6.436210526315789</v>
      </c>
      <c r="K58" s="71" t="s">
        <v>44</v>
      </c>
    </row>
    <row r="59" spans="3:11" ht="12.75">
      <c r="C59" s="67">
        <v>1200</v>
      </c>
      <c r="D59" s="68">
        <v>300</v>
      </c>
      <c r="E59" s="67">
        <v>4</v>
      </c>
      <c r="F59" s="67">
        <v>2</v>
      </c>
      <c r="G59" s="70">
        <f>I82+I116</f>
        <v>8.441263157894737</v>
      </c>
      <c r="K59" s="71" t="s">
        <v>38</v>
      </c>
    </row>
    <row r="60" spans="3:11" ht="12.75">
      <c r="C60" s="67">
        <v>1800</v>
      </c>
      <c r="D60" s="68">
        <v>300</v>
      </c>
      <c r="E60" s="67">
        <v>4</v>
      </c>
      <c r="F60" s="67">
        <v>2</v>
      </c>
      <c r="G60" s="70">
        <f>I83+I117</f>
        <v>12.451368421052631</v>
      </c>
      <c r="K60" s="71" t="s">
        <v>39</v>
      </c>
    </row>
    <row r="61" ht="12.75">
      <c r="G61" s="70"/>
    </row>
    <row r="62" spans="1:11" ht="12.75">
      <c r="A62" s="67" t="s">
        <v>51</v>
      </c>
      <c r="C62" s="67">
        <v>600</v>
      </c>
      <c r="D62" s="68">
        <v>360</v>
      </c>
      <c r="E62" s="67">
        <v>4</v>
      </c>
      <c r="F62" s="67">
        <v>2</v>
      </c>
      <c r="G62" s="70">
        <f>I85+I119</f>
        <v>5.148968421052631</v>
      </c>
      <c r="K62" s="71" t="s">
        <v>44</v>
      </c>
    </row>
    <row r="63" spans="3:11" ht="12.75">
      <c r="C63" s="67">
        <v>900</v>
      </c>
      <c r="D63" s="68">
        <v>360</v>
      </c>
      <c r="E63" s="67">
        <v>4</v>
      </c>
      <c r="F63" s="67">
        <v>2</v>
      </c>
      <c r="G63" s="70">
        <f>I86+I120</f>
        <v>7.470821052631579</v>
      </c>
      <c r="K63" s="71" t="s">
        <v>60</v>
      </c>
    </row>
    <row r="64" spans="3:11" ht="12.75">
      <c r="C64" s="67">
        <v>1200</v>
      </c>
      <c r="D64" s="68">
        <v>360</v>
      </c>
      <c r="E64" s="67">
        <v>4</v>
      </c>
      <c r="F64" s="67">
        <v>2</v>
      </c>
      <c r="G64" s="70">
        <f>I87+I121</f>
        <v>9.792673684210525</v>
      </c>
      <c r="K64" s="71" t="s">
        <v>53</v>
      </c>
    </row>
    <row r="65" spans="3:11" ht="12.75">
      <c r="C65" s="67">
        <v>1800</v>
      </c>
      <c r="D65" s="68">
        <v>360</v>
      </c>
      <c r="E65" s="67">
        <v>4</v>
      </c>
      <c r="F65" s="67">
        <v>2</v>
      </c>
      <c r="G65" s="70">
        <f>I88+I122</f>
        <v>14.436378947368421</v>
      </c>
      <c r="K65" s="71" t="s">
        <v>57</v>
      </c>
    </row>
    <row r="66" ht="12.75">
      <c r="G66" s="70"/>
    </row>
    <row r="67" spans="1:11" ht="12.75">
      <c r="A67" s="67" t="s">
        <v>55</v>
      </c>
      <c r="C67" s="67">
        <v>600</v>
      </c>
      <c r="D67" s="68">
        <v>400</v>
      </c>
      <c r="E67" s="67">
        <v>4</v>
      </c>
      <c r="F67" s="67">
        <v>2</v>
      </c>
      <c r="G67" s="70">
        <f>I90+I124</f>
        <v>5.627508771929825</v>
      </c>
      <c r="K67" s="71" t="s">
        <v>44</v>
      </c>
    </row>
    <row r="68" spans="3:11" ht="12.75">
      <c r="C68" s="67">
        <v>900</v>
      </c>
      <c r="D68" s="68">
        <v>400</v>
      </c>
      <c r="E68" s="67">
        <v>4</v>
      </c>
      <c r="F68" s="67">
        <v>2</v>
      </c>
      <c r="G68" s="70">
        <f>I91+I125</f>
        <v>8.160561403508773</v>
      </c>
      <c r="K68" s="71" t="s">
        <v>61</v>
      </c>
    </row>
    <row r="69" spans="3:11" ht="12.75">
      <c r="C69" s="67">
        <v>1200</v>
      </c>
      <c r="D69" s="68">
        <v>400</v>
      </c>
      <c r="E69" s="67">
        <v>4</v>
      </c>
      <c r="F69" s="67">
        <v>2</v>
      </c>
      <c r="G69" s="70">
        <f>I92+I126</f>
        <v>10.69361403508772</v>
      </c>
      <c r="K69" s="71" t="s">
        <v>42</v>
      </c>
    </row>
    <row r="70" spans="3:11" ht="12.75">
      <c r="C70" s="67">
        <v>1800</v>
      </c>
      <c r="D70" s="68">
        <v>400</v>
      </c>
      <c r="E70" s="67">
        <v>4</v>
      </c>
      <c r="F70" s="67">
        <v>2</v>
      </c>
      <c r="G70" s="70">
        <f>I93+I127</f>
        <v>15.759719298245614</v>
      </c>
      <c r="K70" s="71" t="s">
        <v>43</v>
      </c>
    </row>
    <row r="75" ht="15.75">
      <c r="A75" s="78" t="s">
        <v>20</v>
      </c>
    </row>
    <row r="77" ht="20.25">
      <c r="A77" s="72" t="s">
        <v>21</v>
      </c>
    </row>
    <row r="78" spans="2:10" ht="25.5">
      <c r="B78" s="73" t="s">
        <v>22</v>
      </c>
      <c r="C78" s="73" t="s">
        <v>23</v>
      </c>
      <c r="D78" s="74" t="s">
        <v>24</v>
      </c>
      <c r="E78" s="73" t="s">
        <v>25</v>
      </c>
      <c r="F78" s="73" t="s">
        <v>26</v>
      </c>
      <c r="G78" s="84" t="s">
        <v>7</v>
      </c>
      <c r="H78" s="84"/>
      <c r="I78" s="76" t="s">
        <v>27</v>
      </c>
      <c r="J78" s="76"/>
    </row>
    <row r="79" spans="2:10" ht="12.75">
      <c r="B79" s="73" t="s">
        <v>28</v>
      </c>
      <c r="C79" s="73" t="s">
        <v>9</v>
      </c>
      <c r="D79" s="74" t="s">
        <v>9</v>
      </c>
      <c r="E79" s="73" t="s">
        <v>9</v>
      </c>
      <c r="F79" s="73" t="s">
        <v>11</v>
      </c>
      <c r="G79" s="73" t="s">
        <v>29</v>
      </c>
      <c r="H79" s="75" t="s">
        <v>30</v>
      </c>
      <c r="I79" s="76" t="s">
        <v>14</v>
      </c>
      <c r="J79" s="76"/>
    </row>
    <row r="80" spans="1:10" ht="12.75">
      <c r="A80" s="67" t="s">
        <v>31</v>
      </c>
      <c r="B80" s="79">
        <f>200/57</f>
        <v>3.508771929824561</v>
      </c>
      <c r="C80" s="67">
        <v>600</v>
      </c>
      <c r="D80" s="68">
        <v>300</v>
      </c>
      <c r="E80" s="67">
        <v>19</v>
      </c>
      <c r="F80" s="67">
        <v>2</v>
      </c>
      <c r="G80" s="67">
        <f>(C80*2+D80*2)*F80</f>
        <v>3600</v>
      </c>
      <c r="H80" s="77">
        <f>G80/10</f>
        <v>360</v>
      </c>
      <c r="I80" s="80">
        <f>H80*$B$80/1000</f>
        <v>1.263157894736842</v>
      </c>
      <c r="J80" s="80"/>
    </row>
    <row r="81" spans="3:10" ht="12.75">
      <c r="C81" s="67">
        <v>900</v>
      </c>
      <c r="D81" s="68">
        <v>300</v>
      </c>
      <c r="E81" s="67">
        <v>19</v>
      </c>
      <c r="F81" s="67">
        <v>2</v>
      </c>
      <c r="G81" s="67">
        <f>(C81*2+D81*2)*F81</f>
        <v>4800</v>
      </c>
      <c r="H81" s="77">
        <f>G81/10</f>
        <v>480</v>
      </c>
      <c r="I81" s="80">
        <f>H81*$B$80/1000</f>
        <v>1.6842105263157894</v>
      </c>
      <c r="J81" s="80"/>
    </row>
    <row r="82" spans="3:10" ht="12.75">
      <c r="C82" s="67">
        <v>1200</v>
      </c>
      <c r="D82" s="68">
        <v>300</v>
      </c>
      <c r="E82" s="67">
        <v>19</v>
      </c>
      <c r="F82" s="67">
        <v>2</v>
      </c>
      <c r="G82" s="67">
        <f>(C82*2+D82*2)*F82</f>
        <v>6000</v>
      </c>
      <c r="H82" s="77">
        <f>G82/10</f>
        <v>600</v>
      </c>
      <c r="I82" s="80">
        <f>H82*$B$80/1000</f>
        <v>2.1052631578947367</v>
      </c>
      <c r="J82" s="80"/>
    </row>
    <row r="83" spans="3:10" ht="12.75">
      <c r="C83" s="67">
        <v>1800</v>
      </c>
      <c r="D83" s="68">
        <v>300</v>
      </c>
      <c r="E83" s="67">
        <v>19</v>
      </c>
      <c r="F83" s="67">
        <v>2</v>
      </c>
      <c r="G83" s="67">
        <f>(C83*2+D83*2)*F83</f>
        <v>8400</v>
      </c>
      <c r="H83" s="77">
        <f>G83/10</f>
        <v>840</v>
      </c>
      <c r="I83" s="80">
        <f>H83*$B$80/1000</f>
        <v>2.9473684210526314</v>
      </c>
      <c r="J83" s="80"/>
    </row>
    <row r="84" spans="8:10" ht="12.75">
      <c r="H84" s="77"/>
      <c r="I84" s="80"/>
      <c r="J84" s="80"/>
    </row>
    <row r="85" spans="2:10" ht="12.75">
      <c r="B85" s="79"/>
      <c r="C85" s="67">
        <v>600</v>
      </c>
      <c r="D85" s="68">
        <v>360</v>
      </c>
      <c r="E85" s="67">
        <v>19</v>
      </c>
      <c r="F85" s="67">
        <v>2</v>
      </c>
      <c r="G85" s="67">
        <f>(C85*2+D85*2)*F85</f>
        <v>3840</v>
      </c>
      <c r="H85" s="77">
        <f>G85/10</f>
        <v>384</v>
      </c>
      <c r="I85" s="80">
        <f>H85*$B$80/1000</f>
        <v>1.3473684210526315</v>
      </c>
      <c r="J85" s="80"/>
    </row>
    <row r="86" spans="3:10" ht="12.75">
      <c r="C86" s="67">
        <v>900</v>
      </c>
      <c r="D86" s="68">
        <v>360</v>
      </c>
      <c r="E86" s="67">
        <v>19</v>
      </c>
      <c r="F86" s="67">
        <v>2</v>
      </c>
      <c r="G86" s="67">
        <f>(C86*2+D86*2)*F86</f>
        <v>5040</v>
      </c>
      <c r="H86" s="77">
        <f>G86/10</f>
        <v>504</v>
      </c>
      <c r="I86" s="80">
        <f>H86*$B$80/1000</f>
        <v>1.768421052631579</v>
      </c>
      <c r="J86" s="80"/>
    </row>
    <row r="87" spans="3:10" ht="12.75">
      <c r="C87" s="67">
        <v>1200</v>
      </c>
      <c r="D87" s="68">
        <v>360</v>
      </c>
      <c r="E87" s="67">
        <v>19</v>
      </c>
      <c r="F87" s="67">
        <v>2</v>
      </c>
      <c r="G87" s="67">
        <f>(C87*2+D87*2)*F87</f>
        <v>6240</v>
      </c>
      <c r="H87" s="77">
        <f>G87/10</f>
        <v>624</v>
      </c>
      <c r="I87" s="80">
        <f>H87*$B$80/1000</f>
        <v>2.1894736842105265</v>
      </c>
      <c r="J87" s="80"/>
    </row>
    <row r="88" spans="3:10" ht="12.75">
      <c r="C88" s="67">
        <v>1800</v>
      </c>
      <c r="D88" s="68">
        <v>360</v>
      </c>
      <c r="E88" s="67">
        <v>19</v>
      </c>
      <c r="F88" s="67">
        <v>2</v>
      </c>
      <c r="G88" s="67">
        <f>(C88*2+D88*2)*F88</f>
        <v>8640</v>
      </c>
      <c r="H88" s="77">
        <f>G88/10</f>
        <v>864</v>
      </c>
      <c r="I88" s="80">
        <f>H88*$B$80/1000</f>
        <v>3.0315789473684207</v>
      </c>
      <c r="J88" s="80"/>
    </row>
    <row r="89" spans="8:10" ht="12.75">
      <c r="H89" s="77"/>
      <c r="I89" s="80"/>
      <c r="J89" s="80"/>
    </row>
    <row r="90" spans="2:10" ht="12.75">
      <c r="B90" s="79"/>
      <c r="C90" s="67">
        <v>600</v>
      </c>
      <c r="D90" s="68">
        <v>400</v>
      </c>
      <c r="E90" s="67">
        <v>19</v>
      </c>
      <c r="F90" s="67">
        <v>2</v>
      </c>
      <c r="G90" s="67">
        <f>(C90*2+D90*2)*F90</f>
        <v>4000</v>
      </c>
      <c r="H90" s="77">
        <f>G90/10</f>
        <v>400</v>
      </c>
      <c r="I90" s="80">
        <f>H90*$B$80/1000</f>
        <v>1.4035087719298245</v>
      </c>
      <c r="J90" s="80"/>
    </row>
    <row r="91" spans="3:10" ht="12.75">
      <c r="C91" s="67">
        <v>900</v>
      </c>
      <c r="D91" s="68">
        <v>400</v>
      </c>
      <c r="E91" s="67">
        <v>19</v>
      </c>
      <c r="F91" s="67">
        <v>2</v>
      </c>
      <c r="G91" s="67">
        <f>(C91*2+D91*2)*F91</f>
        <v>5200</v>
      </c>
      <c r="H91" s="77">
        <f>G91/10</f>
        <v>520</v>
      </c>
      <c r="I91" s="80">
        <f>H91*$B$80/1000</f>
        <v>1.8245614035087718</v>
      </c>
      <c r="J91" s="80"/>
    </row>
    <row r="92" spans="3:10" ht="12.75">
      <c r="C92" s="67">
        <v>1200</v>
      </c>
      <c r="D92" s="68">
        <v>400</v>
      </c>
      <c r="E92" s="67">
        <v>19</v>
      </c>
      <c r="F92" s="67">
        <v>2</v>
      </c>
      <c r="G92" s="67">
        <f>(C92*2+D92*2)*F92</f>
        <v>6400</v>
      </c>
      <c r="H92" s="77">
        <f>G92/10</f>
        <v>640</v>
      </c>
      <c r="I92" s="80">
        <f>H92*$B$80/1000</f>
        <v>2.245614035087719</v>
      </c>
      <c r="J92" s="80"/>
    </row>
    <row r="93" spans="3:10" ht="12.75">
      <c r="C93" s="67">
        <v>1800</v>
      </c>
      <c r="D93" s="68">
        <v>400</v>
      </c>
      <c r="E93" s="67">
        <v>19</v>
      </c>
      <c r="F93" s="67">
        <v>2</v>
      </c>
      <c r="G93" s="67">
        <f>(C93*2+D93*2)*F93</f>
        <v>8800</v>
      </c>
      <c r="H93" s="77">
        <f>G93/10</f>
        <v>880</v>
      </c>
      <c r="I93" s="80">
        <f>H93*$B$80/1000</f>
        <v>3.087719298245614</v>
      </c>
      <c r="J93" s="80"/>
    </row>
    <row r="94" spans="8:10" ht="12.75">
      <c r="H94" s="77"/>
      <c r="I94" s="80"/>
      <c r="J94" s="80"/>
    </row>
    <row r="95" spans="8:10" ht="12.75">
      <c r="H95" s="77"/>
      <c r="I95" s="80"/>
      <c r="J95" s="80"/>
    </row>
    <row r="97" spans="2:10" ht="25.5">
      <c r="B97" s="73" t="s">
        <v>46</v>
      </c>
      <c r="C97" s="73" t="s">
        <v>23</v>
      </c>
      <c r="D97" s="74" t="s">
        <v>24</v>
      </c>
      <c r="E97" s="73" t="s">
        <v>25</v>
      </c>
      <c r="F97" s="73" t="s">
        <v>26</v>
      </c>
      <c r="G97" s="84" t="s">
        <v>7</v>
      </c>
      <c r="H97" s="84"/>
      <c r="I97" s="76" t="s">
        <v>27</v>
      </c>
      <c r="J97" s="76"/>
    </row>
    <row r="98" spans="2:13" ht="12.75">
      <c r="B98" s="73" t="s">
        <v>10</v>
      </c>
      <c r="C98" s="73" t="s">
        <v>9</v>
      </c>
      <c r="D98" s="74" t="s">
        <v>9</v>
      </c>
      <c r="E98" s="73" t="s">
        <v>9</v>
      </c>
      <c r="F98" s="73" t="s">
        <v>11</v>
      </c>
      <c r="G98" s="73" t="s">
        <v>12</v>
      </c>
      <c r="H98" s="75" t="s">
        <v>13</v>
      </c>
      <c r="I98" s="76" t="s">
        <v>14</v>
      </c>
      <c r="J98" s="76"/>
      <c r="L98" s="67" t="s">
        <v>13</v>
      </c>
      <c r="M98" s="67" t="s">
        <v>14</v>
      </c>
    </row>
    <row r="99" spans="1:13" ht="12.75">
      <c r="A99" s="67" t="s">
        <v>34</v>
      </c>
      <c r="B99" s="81">
        <f>$M$101</f>
        <v>2200</v>
      </c>
      <c r="C99" s="67">
        <v>600</v>
      </c>
      <c r="D99" s="68">
        <v>300</v>
      </c>
      <c r="E99" s="67">
        <v>6</v>
      </c>
      <c r="F99" s="67">
        <v>2</v>
      </c>
      <c r="G99" s="77">
        <f>C99*D99*E99*F99</f>
        <v>2160000</v>
      </c>
      <c r="H99" s="69">
        <f>G99/1000000000</f>
        <v>0.00216</v>
      </c>
      <c r="I99" s="70">
        <f>H99*$N$100</f>
        <v>4.333333333333333</v>
      </c>
      <c r="K99" s="71" t="s">
        <v>38</v>
      </c>
      <c r="L99" s="67">
        <f>0.56*0.27*0.006</f>
        <v>0.0009072000000000002</v>
      </c>
      <c r="M99" s="67">
        <v>1.82</v>
      </c>
    </row>
    <row r="100" spans="1:14" ht="12.75">
      <c r="A100" s="67" t="s">
        <v>32</v>
      </c>
      <c r="C100" s="67">
        <v>900</v>
      </c>
      <c r="D100" s="68">
        <v>300</v>
      </c>
      <c r="E100" s="67">
        <v>6</v>
      </c>
      <c r="F100" s="67">
        <v>2</v>
      </c>
      <c r="G100" s="77">
        <f>C100*D100*E100*F100</f>
        <v>3240000</v>
      </c>
      <c r="H100" s="69">
        <f>G100/1000000000</f>
        <v>0.00324</v>
      </c>
      <c r="I100" s="70">
        <f>H100*$N$100</f>
        <v>6.499999999999998</v>
      </c>
      <c r="K100" s="71" t="s">
        <v>39</v>
      </c>
      <c r="L100" s="67" t="s">
        <v>35</v>
      </c>
      <c r="N100" s="81">
        <f>M99/L99</f>
        <v>2006.1728395061725</v>
      </c>
    </row>
    <row r="101" spans="3:14" ht="12.75">
      <c r="C101" s="67">
        <v>1200</v>
      </c>
      <c r="D101" s="68">
        <v>300</v>
      </c>
      <c r="E101" s="67">
        <v>6</v>
      </c>
      <c r="F101" s="67">
        <v>2</v>
      </c>
      <c r="G101" s="77">
        <f>C101*D101*E101*F101</f>
        <v>4320000</v>
      </c>
      <c r="H101" s="69">
        <f>G101/1000000000</f>
        <v>0.00432</v>
      </c>
      <c r="I101" s="70">
        <f>H101*$N$100</f>
        <v>8.666666666666666</v>
      </c>
      <c r="K101" s="71" t="s">
        <v>40</v>
      </c>
      <c r="L101" s="67" t="s">
        <v>36</v>
      </c>
      <c r="M101" s="67">
        <v>2200</v>
      </c>
      <c r="N101" s="67" t="s">
        <v>10</v>
      </c>
    </row>
    <row r="102" spans="3:12" ht="12.75">
      <c r="C102" s="67">
        <v>1800</v>
      </c>
      <c r="D102" s="68">
        <v>300</v>
      </c>
      <c r="E102" s="67">
        <v>6</v>
      </c>
      <c r="F102" s="67">
        <v>2</v>
      </c>
      <c r="G102" s="77">
        <f>C102*D102*E102*F102</f>
        <v>6480000</v>
      </c>
      <c r="H102" s="69">
        <f>G102/1000000000</f>
        <v>0.00648</v>
      </c>
      <c r="I102" s="70">
        <f>H102*$N$100</f>
        <v>12.999999999999996</v>
      </c>
      <c r="K102" s="71" t="s">
        <v>41</v>
      </c>
      <c r="L102" s="67" t="s">
        <v>37</v>
      </c>
    </row>
    <row r="104" spans="3:9" ht="12.75">
      <c r="C104" s="67">
        <v>600</v>
      </c>
      <c r="D104" s="68">
        <v>360</v>
      </c>
      <c r="E104" s="67">
        <v>6</v>
      </c>
      <c r="F104" s="67">
        <v>2</v>
      </c>
      <c r="G104" s="77">
        <f>C104*D104*E104*F104</f>
        <v>2592000</v>
      </c>
      <c r="H104" s="69">
        <f>G104/1000000000</f>
        <v>0.002592</v>
      </c>
      <c r="I104" s="70">
        <f>H104*$N$100</f>
        <v>5.199999999999999</v>
      </c>
    </row>
    <row r="105" spans="3:9" ht="12.75">
      <c r="C105" s="67">
        <v>900</v>
      </c>
      <c r="D105" s="68">
        <v>360</v>
      </c>
      <c r="E105" s="67">
        <v>6</v>
      </c>
      <c r="F105" s="67">
        <v>2</v>
      </c>
      <c r="G105" s="77">
        <f>C105*D105*E105*F105</f>
        <v>3888000</v>
      </c>
      <c r="H105" s="69">
        <f>G105/1000000000</f>
        <v>0.003888</v>
      </c>
      <c r="I105" s="70">
        <f>H105*$N$100</f>
        <v>7.799999999999999</v>
      </c>
    </row>
    <row r="106" spans="3:9" ht="12.75">
      <c r="C106" s="67">
        <v>1200</v>
      </c>
      <c r="D106" s="68">
        <v>360</v>
      </c>
      <c r="E106" s="67">
        <v>6</v>
      </c>
      <c r="F106" s="67">
        <v>2</v>
      </c>
      <c r="G106" s="77">
        <f>C106*D106*E106*F106</f>
        <v>5184000</v>
      </c>
      <c r="H106" s="69">
        <f>G106/1000000000</f>
        <v>0.005184</v>
      </c>
      <c r="I106" s="70">
        <f>H106*$N$100</f>
        <v>10.399999999999999</v>
      </c>
    </row>
    <row r="107" spans="3:9" ht="12.75">
      <c r="C107" s="67">
        <v>1800</v>
      </c>
      <c r="D107" s="68">
        <v>360</v>
      </c>
      <c r="E107" s="67">
        <v>6</v>
      </c>
      <c r="F107" s="67">
        <v>2</v>
      </c>
      <c r="G107" s="77">
        <f>C107*D107*E107*F107</f>
        <v>7776000</v>
      </c>
      <c r="H107" s="69">
        <f>G107/1000000000</f>
        <v>0.007776</v>
      </c>
      <c r="I107" s="70">
        <f>H107*$N$100</f>
        <v>15.599999999999998</v>
      </c>
    </row>
    <row r="109" spans="3:11" ht="12.75">
      <c r="C109" s="67">
        <v>600</v>
      </c>
      <c r="D109" s="68">
        <v>400</v>
      </c>
      <c r="E109" s="67">
        <v>6</v>
      </c>
      <c r="F109" s="67">
        <v>2</v>
      </c>
      <c r="G109" s="77">
        <f>C109*D109*E109*F109</f>
        <v>2880000</v>
      </c>
      <c r="H109" s="69">
        <f>G109/1000000000</f>
        <v>0.00288</v>
      </c>
      <c r="I109" s="70">
        <f>H109*$N$100</f>
        <v>5.777777777777777</v>
      </c>
      <c r="K109" s="71" t="s">
        <v>42</v>
      </c>
    </row>
    <row r="110" spans="3:11" ht="12.75">
      <c r="C110" s="67">
        <v>900</v>
      </c>
      <c r="D110" s="68">
        <v>400</v>
      </c>
      <c r="E110" s="67">
        <v>6</v>
      </c>
      <c r="F110" s="67">
        <v>2</v>
      </c>
      <c r="G110" s="77">
        <f>C110*D110*E110*F110</f>
        <v>4320000</v>
      </c>
      <c r="H110" s="69">
        <f>G110/1000000000</f>
        <v>0.00432</v>
      </c>
      <c r="I110" s="70">
        <f>H110*$N$100</f>
        <v>8.666666666666666</v>
      </c>
      <c r="K110" s="71" t="s">
        <v>43</v>
      </c>
    </row>
    <row r="111" spans="3:11" ht="12.75">
      <c r="C111" s="67">
        <v>1200</v>
      </c>
      <c r="D111" s="68">
        <v>400</v>
      </c>
      <c r="E111" s="67">
        <v>6</v>
      </c>
      <c r="F111" s="67">
        <v>2</v>
      </c>
      <c r="G111" s="77">
        <f>C111*D111*E111*F111</f>
        <v>5760000</v>
      </c>
      <c r="H111" s="69">
        <f>G111/1000000000</f>
        <v>0.00576</v>
      </c>
      <c r="I111" s="70">
        <f>H111*$N$100</f>
        <v>11.555555555555554</v>
      </c>
      <c r="K111" s="71" t="s">
        <v>44</v>
      </c>
    </row>
    <row r="112" spans="3:11" ht="12.75">
      <c r="C112" s="67">
        <v>1800</v>
      </c>
      <c r="D112" s="68">
        <v>400</v>
      </c>
      <c r="E112" s="67">
        <v>6</v>
      </c>
      <c r="F112" s="67">
        <v>2</v>
      </c>
      <c r="G112" s="77">
        <f>C112*D112*E112*F112</f>
        <v>8640000</v>
      </c>
      <c r="H112" s="69">
        <f>G112/1000000000</f>
        <v>0.00864</v>
      </c>
      <c r="I112" s="70">
        <f>H112*$N$100</f>
        <v>17.333333333333332</v>
      </c>
      <c r="K112" s="71" t="s">
        <v>44</v>
      </c>
    </row>
    <row r="114" spans="1:9" ht="12.75">
      <c r="A114" s="67" t="s">
        <v>34</v>
      </c>
      <c r="B114" s="81">
        <f>$M$101</f>
        <v>2200</v>
      </c>
      <c r="C114" s="67">
        <v>600</v>
      </c>
      <c r="D114" s="68">
        <v>300</v>
      </c>
      <c r="E114" s="67">
        <v>4</v>
      </c>
      <c r="F114" s="67">
        <v>2</v>
      </c>
      <c r="G114" s="77">
        <f>C114*D114*E114*F114</f>
        <v>1440000</v>
      </c>
      <c r="H114" s="69">
        <f>G114/1000000000</f>
        <v>0.00144</v>
      </c>
      <c r="I114" s="70">
        <f>H114*$B$114</f>
        <v>3.168</v>
      </c>
    </row>
    <row r="115" spans="1:9" ht="12.75">
      <c r="A115" s="67" t="s">
        <v>33</v>
      </c>
      <c r="C115" s="67">
        <v>900</v>
      </c>
      <c r="D115" s="68">
        <v>300</v>
      </c>
      <c r="E115" s="67">
        <v>4</v>
      </c>
      <c r="F115" s="67">
        <v>2</v>
      </c>
      <c r="G115" s="77">
        <f>C115*D115*E115*F115</f>
        <v>2160000</v>
      </c>
      <c r="H115" s="69">
        <f>G115/1000000000</f>
        <v>0.00216</v>
      </c>
      <c r="I115" s="70">
        <f>H115*$B$114</f>
        <v>4.752</v>
      </c>
    </row>
    <row r="116" spans="3:9" ht="12.75">
      <c r="C116" s="67">
        <v>1200</v>
      </c>
      <c r="D116" s="68">
        <v>300</v>
      </c>
      <c r="E116" s="67">
        <v>4</v>
      </c>
      <c r="F116" s="67">
        <v>2</v>
      </c>
      <c r="G116" s="77">
        <f>C116*D116*E116*F116</f>
        <v>2880000</v>
      </c>
      <c r="H116" s="69">
        <f>G116/1000000000</f>
        <v>0.00288</v>
      </c>
      <c r="I116" s="70">
        <f>H116*$B$114</f>
        <v>6.336</v>
      </c>
    </row>
    <row r="117" spans="3:9" ht="12.75">
      <c r="C117" s="67">
        <v>1800</v>
      </c>
      <c r="D117" s="68">
        <v>300</v>
      </c>
      <c r="E117" s="67">
        <v>4</v>
      </c>
      <c r="F117" s="67">
        <v>2</v>
      </c>
      <c r="G117" s="77">
        <f>C117*D117*E117*F117</f>
        <v>4320000</v>
      </c>
      <c r="H117" s="69">
        <f>G117/1000000000</f>
        <v>0.00432</v>
      </c>
      <c r="I117" s="70">
        <f>H117*$B$114</f>
        <v>9.504</v>
      </c>
    </row>
    <row r="119" spans="3:9" ht="12.75">
      <c r="C119" s="67">
        <v>600</v>
      </c>
      <c r="D119" s="68">
        <v>360</v>
      </c>
      <c r="E119" s="67">
        <v>4</v>
      </c>
      <c r="F119" s="67">
        <v>2</v>
      </c>
      <c r="G119" s="77">
        <f>C119*D119*E119*F119</f>
        <v>1728000</v>
      </c>
      <c r="H119" s="69">
        <f>G119/1000000000</f>
        <v>0.001728</v>
      </c>
      <c r="I119" s="70">
        <f>H119*$B$114</f>
        <v>3.8015999999999996</v>
      </c>
    </row>
    <row r="120" spans="3:9" ht="12.75">
      <c r="C120" s="67">
        <v>900</v>
      </c>
      <c r="D120" s="68">
        <v>360</v>
      </c>
      <c r="E120" s="67">
        <v>4</v>
      </c>
      <c r="F120" s="67">
        <v>2</v>
      </c>
      <c r="G120" s="77">
        <f>C120*D120*E120*F120</f>
        <v>2592000</v>
      </c>
      <c r="H120" s="69">
        <f>G120/1000000000</f>
        <v>0.002592</v>
      </c>
      <c r="I120" s="70">
        <f>H120*$B$114</f>
        <v>5.7024</v>
      </c>
    </row>
    <row r="121" spans="3:9" ht="12.75">
      <c r="C121" s="67">
        <v>1200</v>
      </c>
      <c r="D121" s="68">
        <v>360</v>
      </c>
      <c r="E121" s="67">
        <v>4</v>
      </c>
      <c r="F121" s="67">
        <v>2</v>
      </c>
      <c r="G121" s="77">
        <f>C121*D121*E121*F121</f>
        <v>3456000</v>
      </c>
      <c r="H121" s="69">
        <f>G121/1000000000</f>
        <v>0.003456</v>
      </c>
      <c r="I121" s="70">
        <f>H121*$B$114</f>
        <v>7.603199999999999</v>
      </c>
    </row>
    <row r="122" spans="3:9" ht="12.75">
      <c r="C122" s="67">
        <v>1800</v>
      </c>
      <c r="D122" s="68">
        <v>360</v>
      </c>
      <c r="E122" s="67">
        <v>4</v>
      </c>
      <c r="F122" s="67">
        <v>2</v>
      </c>
      <c r="G122" s="77">
        <f>C122*D122*E122*F122</f>
        <v>5184000</v>
      </c>
      <c r="H122" s="69">
        <f>G122/1000000000</f>
        <v>0.005184</v>
      </c>
      <c r="I122" s="70">
        <f>H122*$B$114</f>
        <v>11.4048</v>
      </c>
    </row>
    <row r="124" spans="3:9" ht="12.75">
      <c r="C124" s="67">
        <v>600</v>
      </c>
      <c r="D124" s="68">
        <v>400</v>
      </c>
      <c r="E124" s="67">
        <v>4</v>
      </c>
      <c r="F124" s="67">
        <v>2</v>
      </c>
      <c r="G124" s="77">
        <f>C124*D124*E124*F124</f>
        <v>1920000</v>
      </c>
      <c r="H124" s="69">
        <f>G124/1000000000</f>
        <v>0.00192</v>
      </c>
      <c r="I124" s="70">
        <f>H124*$B$114</f>
        <v>4.224</v>
      </c>
    </row>
    <row r="125" spans="3:9" ht="12.75">
      <c r="C125" s="67">
        <v>900</v>
      </c>
      <c r="D125" s="68">
        <v>400</v>
      </c>
      <c r="E125" s="67">
        <v>4</v>
      </c>
      <c r="F125" s="67">
        <v>2</v>
      </c>
      <c r="G125" s="77">
        <f>C125*D125*E125*F125</f>
        <v>2880000</v>
      </c>
      <c r="H125" s="69">
        <f>G125/1000000000</f>
        <v>0.00288</v>
      </c>
      <c r="I125" s="70">
        <f>H125*$B$114</f>
        <v>6.336</v>
      </c>
    </row>
    <row r="126" spans="3:9" ht="12.75">
      <c r="C126" s="67">
        <v>1200</v>
      </c>
      <c r="D126" s="68">
        <v>400</v>
      </c>
      <c r="E126" s="67">
        <v>4</v>
      </c>
      <c r="F126" s="67">
        <v>2</v>
      </c>
      <c r="G126" s="77">
        <f>C126*D126*E126*F126</f>
        <v>3840000</v>
      </c>
      <c r="H126" s="69">
        <f>G126/1000000000</f>
        <v>0.00384</v>
      </c>
      <c r="I126" s="70">
        <f>H126*$B$114</f>
        <v>8.448</v>
      </c>
    </row>
    <row r="127" spans="3:9" ht="12.75">
      <c r="C127" s="67">
        <v>1800</v>
      </c>
      <c r="D127" s="68">
        <v>400</v>
      </c>
      <c r="E127" s="67">
        <v>4</v>
      </c>
      <c r="F127" s="67">
        <v>2</v>
      </c>
      <c r="G127" s="77">
        <f>C127*D127*E127*F127</f>
        <v>5760000</v>
      </c>
      <c r="H127" s="69">
        <f>G127/1000000000</f>
        <v>0.00576</v>
      </c>
      <c r="I127" s="70">
        <f>H127*$B$114</f>
        <v>12.672</v>
      </c>
    </row>
  </sheetData>
  <sheetProtection password="EAA7" sheet="1" objects="1" scenarios="1" formatCells="0" formatColumns="0" formatRows="0" insertColumns="0" insertRows="0" insertHyperlinks="0" deleteColumns="0" deleteRows="0" sort="0" autoFilter="0" pivotTables="0"/>
  <mergeCells count="3">
    <mergeCell ref="G4:H4"/>
    <mergeCell ref="G78:H78"/>
    <mergeCell ref="G97:H97"/>
  </mergeCells>
  <printOptions/>
  <pageMargins left="0.75" right="0.42986111111111114" top="0.6" bottom="0.5805555555555556" header="0.5118055555555555" footer="0.49236111111111114"/>
  <pageSetup fitToHeight="1" fitToWidth="1" horizontalDpi="300" verticalDpi="300" orientation="portrait" paperSize="9"/>
  <headerFooter alignWithMargins="0">
    <oddFooter>&amp;R&amp;D,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Paweł</cp:lastModifiedBy>
  <dcterms:modified xsi:type="dcterms:W3CDTF">2016-03-06T14:32:52Z</dcterms:modified>
  <cp:category/>
  <cp:version/>
  <cp:contentType/>
  <cp:contentStatus/>
</cp:coreProperties>
</file>